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5266" windowWidth="20475" windowHeight="11730" activeTab="0"/>
  </bookViews>
  <sheets>
    <sheet name="1_Classified D&amp;A" sheetId="1" r:id="rId1"/>
    <sheet name="2_Classified D&amp;A" sheetId="2" r:id="rId2"/>
    <sheet name="3_Classified D&amp;A" sheetId="3" r:id="rId3"/>
    <sheet name="4_Classified D&amp;A" sheetId="4" r:id="rId4"/>
  </sheets>
  <definedNames>
    <definedName name="_xlnm.Print_Titles" localSheetId="0">'1_Classified D&amp;A'!$A:$A,'1_Classified D&amp;A'!$1:$3</definedName>
    <definedName name="_xlnm.Print_Titles" localSheetId="1">'2_Classified D&amp;A'!$A:$A,'2_Classified D&amp;A'!$1:$3</definedName>
    <definedName name="_xlnm.Print_Titles" localSheetId="2">'3_Classified D&amp;A'!$A:$A,'3_Classified D&amp;A'!$1:$3</definedName>
    <definedName name="_xlnm.Print_Titles" localSheetId="3">'4_Classified D&amp;A'!$A:$A,'4_Classified D&amp;A'!$1:$2</definedName>
  </definedNames>
  <calcPr fullCalcOnLoad="1"/>
</workbook>
</file>

<file path=xl/sharedStrings.xml><?xml version="1.0" encoding="utf-8"?>
<sst xmlns="http://schemas.openxmlformats.org/spreadsheetml/2006/main" count="312" uniqueCount="83">
  <si>
    <t>State</t>
  </si>
  <si>
    <t>1-A. Employee Headcount</t>
  </si>
  <si>
    <t>1-B. FTE Employees</t>
  </si>
  <si>
    <t>1-C. Average Age</t>
  </si>
  <si>
    <t>1-D. Average Years of State Service</t>
  </si>
  <si>
    <t>1-Q. Average Age of New Hires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</si>
  <si>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</si>
  <si>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</si>
  <si>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</si>
  <si>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</si>
  <si>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</si>
  <si>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</si>
  <si>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</si>
  <si>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</si>
  <si>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</si>
  <si>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</si>
  <si>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</si>
  <si>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</si>
  <si>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</si>
  <si>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</si>
  <si>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</si>
  <si>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</si>
  <si>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</si>
  <si>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</si>
  <si>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</si>
  <si>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</si>
  <si>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</si>
  <si>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</si>
  <si>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</si>
  <si>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</si>
  <si>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</si>
  <si>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</si>
  <si>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</si>
  <si>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</si>
  <si>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</si>
  <si>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</si>
  <si>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</si>
  <si>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</si>
  <si>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</si>
  <si>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</si>
  <si>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</si>
  <si>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</si>
  <si>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</si>
  <si>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</si>
  <si>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</si>
  <si>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</si>
  <si>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</si>
  <si>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</si>
  <si>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</si>
  <si>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</si>
  <si>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</si>
  <si>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</si>
  <si>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</si>
  <si>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Wisconsin</t>
  </si>
  <si>
    <t>Wyoming</t>
  </si>
  <si>
    <t>Metric 1: Workforce Composition - Classified Employees - Departments and Agencies</t>
  </si>
  <si>
    <t>Average</t>
  </si>
  <si>
    <t xml:space="preserve">New Mexico </t>
  </si>
  <si>
    <t>West Virginia</t>
  </si>
  <si>
    <t xml:space="preserve">Average </t>
  </si>
  <si>
    <t xml:space="preserve">State </t>
  </si>
  <si>
    <t>Metric 2: Employee Compensation - Departments and Agencies - Classified</t>
  </si>
  <si>
    <t xml:space="preserve">2-A. Average base salary of full-time employee </t>
  </si>
  <si>
    <t xml:space="preserve">2-B. Average fringe benefit costs per full time employee </t>
  </si>
  <si>
    <t>Metric 3: Retirement Eligibility : Departments and Agencies, Classified</t>
  </si>
  <si>
    <t>Metric 4: Employee Turnover and Retention - Department and Agencies, Classified</t>
  </si>
  <si>
    <t>4-A. Turnover Rate (%)</t>
  </si>
  <si>
    <t>4-C. Voluntary Separation (%)</t>
  </si>
  <si>
    <t>4-E. Involuntary Separation (%)</t>
  </si>
  <si>
    <t xml:space="preserve">4-G. Retired (%) </t>
  </si>
  <si>
    <t>4-I. Laid Off (%)</t>
  </si>
  <si>
    <t>NA</t>
  </si>
  <si>
    <t>3-A. Within 1 Year (%)</t>
  </si>
  <si>
    <t>3-B. Within 3 Years (%)</t>
  </si>
  <si>
    <t>3-C. Within 5 Years (%)</t>
  </si>
  <si>
    <t>*</t>
  </si>
  <si>
    <t>61709*</t>
  </si>
  <si>
    <t>comments</t>
  </si>
  <si>
    <t>&gt;1</t>
  </si>
  <si>
    <t xml:space="preserve"> </t>
  </si>
  <si>
    <t>approx.</t>
  </si>
  <si>
    <t>inlcudes leave payout 2% of avg.salary</t>
  </si>
  <si>
    <t>Georgia*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</si>
</sst>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000%"/>
    <numFmt numFmtId="167" formatCode="0.0000"/>
  </numFmts>
  <fonts count="41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name val="Calibri"/>
      <family val="2"/>
    </font>
    <font>
      <b/>
      <sz val="9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1" fontId="1" fillId="0" borderId="0" xfId="0" applyNumberFormat="1" applyFont="1" applyAlignment="1">
      <alignment wrapText="1"/>
    </xf>
    <xf numFmtId="10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22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1" fontId="23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41" fontId="22" fillId="0" borderId="10" xfId="0" applyNumberFormat="1" applyFont="1" applyBorder="1" applyAlignment="1">
      <alignment horizontal="right" wrapText="1"/>
    </xf>
    <xf numFmtId="3" fontId="22" fillId="0" borderId="1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horizontal="right" wrapText="1"/>
    </xf>
    <xf numFmtId="3" fontId="22" fillId="0" borderId="0" xfId="0" applyNumberFormat="1" applyFont="1" applyBorder="1" applyAlignment="1">
      <alignment wrapText="1"/>
    </xf>
    <xf numFmtId="3" fontId="22" fillId="33" borderId="10" xfId="0" applyNumberFormat="1" applyFont="1" applyFill="1" applyBorder="1" applyAlignment="1">
      <alignment wrapText="1"/>
    </xf>
    <xf numFmtId="41" fontId="22" fillId="0" borderId="10" xfId="0" applyNumberFormat="1" applyFont="1" applyBorder="1" applyAlignment="1">
      <alignment wrapText="1"/>
    </xf>
    <xf numFmtId="3" fontId="22" fillId="0" borderId="0" xfId="0" applyNumberFormat="1" applyFont="1" applyAlignment="1">
      <alignment wrapText="1"/>
    </xf>
    <xf numFmtId="41" fontId="23" fillId="0" borderId="10" xfId="0" applyNumberFormat="1" applyFont="1" applyBorder="1" applyAlignment="1">
      <alignment wrapText="1"/>
    </xf>
    <xf numFmtId="43" fontId="23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horizontal="right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10" fontId="22" fillId="0" borderId="0" xfId="0" applyNumberFormat="1" applyFont="1" applyAlignment="1">
      <alignment/>
    </xf>
    <xf numFmtId="9" fontId="22" fillId="0" borderId="0" xfId="0" applyNumberFormat="1" applyFont="1" applyAlignment="1">
      <alignment/>
    </xf>
    <xf numFmtId="0" fontId="23" fillId="0" borderId="13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4" xfId="0" applyFont="1" applyBorder="1" applyAlignment="1">
      <alignment/>
    </xf>
    <xf numFmtId="0" fontId="22" fillId="0" borderId="14" xfId="0" applyFont="1" applyBorder="1" applyAlignment="1">
      <alignment/>
    </xf>
    <xf numFmtId="10" fontId="22" fillId="0" borderId="14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5" xfId="0" applyFont="1" applyFill="1" applyBorder="1" applyAlignment="1">
      <alignment horizontal="center" wrapText="1"/>
    </xf>
    <xf numFmtId="2" fontId="22" fillId="0" borderId="10" xfId="0" applyNumberFormat="1" applyFont="1" applyBorder="1" applyAlignment="1">
      <alignment horizontal="right"/>
    </xf>
    <xf numFmtId="0" fontId="23" fillId="0" borderId="10" xfId="0" applyFont="1" applyFill="1" applyBorder="1" applyAlignment="1">
      <alignment/>
    </xf>
    <xf numFmtId="166" fontId="22" fillId="0" borderId="0" xfId="0" applyNumberFormat="1" applyFont="1" applyAlignment="1">
      <alignment/>
    </xf>
    <xf numFmtId="1" fontId="23" fillId="0" borderId="10" xfId="0" applyNumberFormat="1" applyFont="1" applyFill="1" applyBorder="1" applyAlignment="1">
      <alignment horizontal="center" wrapText="1"/>
    </xf>
    <xf numFmtId="0" fontId="22" fillId="0" borderId="10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10" xfId="0" applyFont="1" applyFill="1" applyBorder="1" applyAlignment="1">
      <alignment horizontal="right"/>
    </xf>
    <xf numFmtId="2" fontId="23" fillId="0" borderId="10" xfId="0" applyNumberFormat="1" applyFont="1" applyBorder="1" applyAlignment="1">
      <alignment horizontal="right"/>
    </xf>
    <xf numFmtId="41" fontId="22" fillId="0" borderId="10" xfId="0" applyNumberFormat="1" applyFont="1" applyBorder="1" applyAlignment="1">
      <alignment vertical="top" wrapText="1"/>
    </xf>
    <xf numFmtId="41" fontId="22" fillId="0" borderId="10" xfId="0" applyNumberFormat="1" applyFont="1" applyBorder="1" applyAlignment="1">
      <alignment vertical="top"/>
    </xf>
    <xf numFmtId="1" fontId="22" fillId="0" borderId="10" xfId="0" applyNumberFormat="1" applyFont="1" applyBorder="1" applyAlignment="1">
      <alignment horizontal="right" vertical="top" wrapText="1"/>
    </xf>
    <xf numFmtId="1" fontId="22" fillId="0" borderId="10" xfId="0" applyNumberFormat="1" applyFont="1" applyBorder="1" applyAlignment="1">
      <alignment horizontal="right" wrapText="1"/>
    </xf>
    <xf numFmtId="1" fontId="22" fillId="0" borderId="10" xfId="0" applyNumberFormat="1" applyFont="1" applyBorder="1" applyAlignment="1">
      <alignment wrapText="1"/>
    </xf>
    <xf numFmtId="1" fontId="22" fillId="0" borderId="10" xfId="0" applyNumberFormat="1" applyFont="1" applyBorder="1" applyAlignment="1">
      <alignment vertical="top" wrapText="1"/>
    </xf>
    <xf numFmtId="1" fontId="22" fillId="0" borderId="0" xfId="0" applyNumberFormat="1" applyFont="1" applyBorder="1" applyAlignment="1">
      <alignment wrapText="1"/>
    </xf>
    <xf numFmtId="1" fontId="23" fillId="0" borderId="10" xfId="0" applyNumberFormat="1" applyFont="1" applyBorder="1" applyAlignment="1">
      <alignment wrapText="1"/>
    </xf>
    <xf numFmtId="1" fontId="23" fillId="0" borderId="0" xfId="0" applyNumberFormat="1" applyFont="1" applyAlignment="1">
      <alignment wrapText="1"/>
    </xf>
    <xf numFmtId="1" fontId="22" fillId="0" borderId="16" xfId="0" applyNumberFormat="1" applyFont="1" applyBorder="1" applyAlignment="1">
      <alignment horizontal="right" wrapText="1"/>
    </xf>
    <xf numFmtId="1" fontId="22" fillId="0" borderId="16" xfId="0" applyNumberFormat="1" applyFont="1" applyBorder="1" applyAlignment="1">
      <alignment wrapText="1"/>
    </xf>
    <xf numFmtId="1" fontId="23" fillId="0" borderId="16" xfId="0" applyNumberFormat="1" applyFont="1" applyBorder="1" applyAlignment="1">
      <alignment wrapText="1"/>
    </xf>
    <xf numFmtId="3" fontId="23" fillId="0" borderId="10" xfId="0" applyNumberFormat="1" applyFont="1" applyBorder="1" applyAlignment="1">
      <alignment wrapText="1"/>
    </xf>
    <xf numFmtId="1" fontId="22" fillId="0" borderId="10" xfId="0" applyNumberFormat="1" applyFont="1" applyFill="1" applyBorder="1" applyAlignment="1">
      <alignment horizontal="right" wrapText="1"/>
    </xf>
    <xf numFmtId="3" fontId="22" fillId="0" borderId="0" xfId="0" applyNumberFormat="1" applyFont="1" applyBorder="1" applyAlignment="1">
      <alignment horizontal="right" wrapText="1"/>
    </xf>
    <xf numFmtId="1" fontId="22" fillId="0" borderId="0" xfId="0" applyNumberFormat="1" applyFont="1" applyAlignment="1">
      <alignment horizontal="right" wrapText="1"/>
    </xf>
    <xf numFmtId="3" fontId="22" fillId="33" borderId="10" xfId="0" applyNumberFormat="1" applyFont="1" applyFill="1" applyBorder="1" applyAlignment="1">
      <alignment horizontal="right" wrapText="1"/>
    </xf>
    <xf numFmtId="42" fontId="22" fillId="0" borderId="10" xfId="0" applyNumberFormat="1" applyFont="1" applyBorder="1" applyAlignment="1">
      <alignment horizontal="right"/>
    </xf>
    <xf numFmtId="42" fontId="22" fillId="0" borderId="10" xfId="0" applyNumberFormat="1" applyFont="1" applyBorder="1" applyAlignment="1">
      <alignment/>
    </xf>
    <xf numFmtId="42" fontId="22" fillId="0" borderId="16" xfId="0" applyNumberFormat="1" applyFont="1" applyBorder="1" applyAlignment="1">
      <alignment horizontal="right"/>
    </xf>
    <xf numFmtId="42" fontId="22" fillId="0" borderId="10" xfId="0" applyNumberFormat="1" applyFont="1" applyFill="1" applyBorder="1" applyAlignment="1">
      <alignment horizontal="right"/>
    </xf>
    <xf numFmtId="42" fontId="22" fillId="0" borderId="16" xfId="0" applyNumberFormat="1" applyFont="1" applyBorder="1" applyAlignment="1">
      <alignment/>
    </xf>
    <xf numFmtId="42" fontId="22" fillId="0" borderId="10" xfId="0" applyNumberFormat="1" applyFont="1" applyFill="1" applyBorder="1" applyAlignment="1">
      <alignment/>
    </xf>
    <xf numFmtId="42" fontId="22" fillId="0" borderId="16" xfId="0" applyNumberFormat="1" applyFont="1" applyFill="1" applyBorder="1" applyAlignment="1">
      <alignment/>
    </xf>
    <xf numFmtId="42" fontId="22" fillId="33" borderId="10" xfId="0" applyNumberFormat="1" applyFont="1" applyFill="1" applyBorder="1" applyAlignment="1">
      <alignment/>
    </xf>
    <xf numFmtId="42" fontId="22" fillId="33" borderId="16" xfId="0" applyNumberFormat="1" applyFont="1" applyFill="1" applyBorder="1" applyAlignment="1">
      <alignment/>
    </xf>
    <xf numFmtId="42" fontId="23" fillId="0" borderId="10" xfId="0" applyNumberFormat="1" applyFont="1" applyBorder="1" applyAlignment="1">
      <alignment horizontal="right"/>
    </xf>
    <xf numFmtId="42" fontId="23" fillId="0" borderId="10" xfId="0" applyNumberFormat="1" applyFont="1" applyBorder="1" applyAlignment="1">
      <alignment/>
    </xf>
    <xf numFmtId="42" fontId="22" fillId="0" borderId="10" xfId="0" applyNumberFormat="1" applyFont="1" applyBorder="1" applyAlignment="1">
      <alignment horizontal="right" vertical="top" wrapText="1"/>
    </xf>
    <xf numFmtId="42" fontId="22" fillId="0" borderId="0" xfId="0" applyNumberFormat="1" applyFont="1" applyAlignment="1">
      <alignment/>
    </xf>
    <xf numFmtId="42" fontId="22" fillId="0" borderId="10" xfId="0" applyNumberFormat="1" applyFont="1" applyFill="1" applyBorder="1" applyAlignment="1">
      <alignment horizontal="right" shrinkToFit="1"/>
    </xf>
    <xf numFmtId="42" fontId="22" fillId="33" borderId="10" xfId="0" applyNumberFormat="1" applyFont="1" applyFill="1" applyBorder="1" applyAlignment="1">
      <alignment horizontal="right"/>
    </xf>
    <xf numFmtId="42" fontId="22" fillId="0" borderId="10" xfId="0" applyNumberFormat="1" applyFont="1" applyBorder="1" applyAlignment="1">
      <alignment horizontal="right" shrinkToFit="1"/>
    </xf>
    <xf numFmtId="42" fontId="22" fillId="0" borderId="10" xfId="0" applyNumberFormat="1" applyFont="1" applyBorder="1" applyAlignment="1">
      <alignment horizontal="left"/>
    </xf>
    <xf numFmtId="2" fontId="22" fillId="33" borderId="10" xfId="0" applyNumberFormat="1" applyFont="1" applyFill="1" applyBorder="1" applyAlignment="1">
      <alignment horizontal="right"/>
    </xf>
    <xf numFmtId="2" fontId="22" fillId="0" borderId="10" xfId="0" applyNumberFormat="1" applyFont="1" applyFill="1" applyBorder="1" applyAlignment="1">
      <alignment horizontal="right"/>
    </xf>
    <xf numFmtId="2" fontId="22" fillId="0" borderId="0" xfId="0" applyNumberFormat="1" applyFont="1" applyAlignment="1">
      <alignment horizontal="right"/>
    </xf>
    <xf numFmtId="2" fontId="22" fillId="0" borderId="0" xfId="0" applyNumberFormat="1" applyFont="1" applyFill="1" applyAlignment="1">
      <alignment horizontal="right"/>
    </xf>
    <xf numFmtId="0" fontId="22" fillId="33" borderId="10" xfId="0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167" fontId="22" fillId="0" borderId="10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166" fontId="22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 vertical="top" wrapText="1"/>
    </xf>
    <xf numFmtId="3" fontId="22" fillId="0" borderId="10" xfId="0" applyNumberFormat="1" applyFont="1" applyBorder="1" applyAlignment="1">
      <alignment vertical="top" wrapText="1"/>
    </xf>
    <xf numFmtId="0" fontId="23" fillId="0" borderId="0" xfId="0" applyFont="1" applyBorder="1" applyAlignment="1">
      <alignment wrapText="1"/>
    </xf>
    <xf numFmtId="0" fontId="22" fillId="0" borderId="0" xfId="0" applyFont="1" applyAlignment="1">
      <alignment wrapText="1"/>
    </xf>
    <xf numFmtId="0" fontId="23" fillId="34" borderId="16" xfId="0" applyFont="1" applyFill="1" applyBorder="1" applyAlignment="1">
      <alignment horizontal="center" wrapText="1"/>
    </xf>
    <xf numFmtId="0" fontId="23" fillId="34" borderId="17" xfId="0" applyFont="1" applyFill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23" fillId="35" borderId="16" xfId="0" applyFont="1" applyFill="1" applyBorder="1" applyAlignment="1">
      <alignment horizontal="center" wrapText="1"/>
    </xf>
    <xf numFmtId="0" fontId="23" fillId="35" borderId="17" xfId="0" applyFont="1" applyFill="1" applyBorder="1" applyAlignment="1">
      <alignment horizontal="center" wrapText="1"/>
    </xf>
    <xf numFmtId="0" fontId="22" fillId="35" borderId="17" xfId="0" applyFont="1" applyFill="1" applyBorder="1" applyAlignment="1">
      <alignment horizontal="center" wrapText="1"/>
    </xf>
    <xf numFmtId="0" fontId="22" fillId="35" borderId="18" xfId="0" applyFont="1" applyFill="1" applyBorder="1" applyAlignment="1">
      <alignment horizontal="center" wrapText="1"/>
    </xf>
    <xf numFmtId="0" fontId="23" fillId="35" borderId="19" xfId="0" applyFont="1" applyFill="1" applyBorder="1" applyAlignment="1">
      <alignment horizontal="center" wrapText="1"/>
    </xf>
    <xf numFmtId="0" fontId="23" fillId="35" borderId="14" xfId="0" applyFont="1" applyFill="1" applyBorder="1" applyAlignment="1">
      <alignment horizontal="center" wrapText="1"/>
    </xf>
    <xf numFmtId="0" fontId="22" fillId="35" borderId="14" xfId="0" applyFont="1" applyFill="1" applyBorder="1" applyAlignment="1">
      <alignment horizontal="center" wrapText="1"/>
    </xf>
    <xf numFmtId="0" fontId="22" fillId="35" borderId="20" xfId="0" applyFont="1" applyFill="1" applyBorder="1" applyAlignment="1">
      <alignment horizontal="center" wrapText="1"/>
    </xf>
    <xf numFmtId="0" fontId="23" fillId="34" borderId="12" xfId="0" applyFont="1" applyFill="1" applyBorder="1" applyAlignment="1">
      <alignment horizontal="center" wrapText="1"/>
    </xf>
    <xf numFmtId="0" fontId="22" fillId="34" borderId="0" xfId="0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2" fillId="35" borderId="14" xfId="0" applyFont="1" applyFill="1" applyBorder="1" applyAlignment="1">
      <alignment wrapText="1"/>
    </xf>
    <xf numFmtId="0" fontId="22" fillId="35" borderId="20" xfId="0" applyFont="1" applyFill="1" applyBorder="1" applyAlignment="1">
      <alignment wrapText="1"/>
    </xf>
    <xf numFmtId="0" fontId="22" fillId="34" borderId="0" xfId="0" applyFont="1" applyFill="1" applyAlignment="1">
      <alignment wrapText="1"/>
    </xf>
    <xf numFmtId="0" fontId="22" fillId="35" borderId="17" xfId="0" applyFont="1" applyFill="1" applyBorder="1" applyAlignment="1">
      <alignment wrapText="1"/>
    </xf>
    <xf numFmtId="0" fontId="22" fillId="35" borderId="18" xfId="0" applyFont="1" applyFill="1" applyBorder="1" applyAlignment="1">
      <alignment wrapText="1"/>
    </xf>
    <xf numFmtId="0" fontId="22" fillId="34" borderId="0" xfId="0" applyFont="1" applyFill="1" applyBorder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workbookViewId="0" topLeftCell="A1">
      <selection activeCell="B42" sqref="B42"/>
    </sheetView>
  </sheetViews>
  <sheetFormatPr defaultColWidth="9.140625" defaultRowHeight="12.75"/>
  <cols>
    <col min="1" max="1" width="14.8515625" style="1" customWidth="1"/>
    <col min="2" max="9" width="12.7109375" style="1" customWidth="1"/>
    <col min="10" max="11" width="12.7109375" style="5" customWidth="1"/>
    <col min="12" max="24" width="10.7109375" style="1" customWidth="1"/>
    <col min="25" max="25" width="11.421875" style="1" bestFit="1" customWidth="1"/>
    <col min="26" max="16384" width="9.140625" style="1" customWidth="1"/>
  </cols>
  <sheetData>
    <row r="1" spans="1:27" ht="12" customHeight="1">
      <c r="A1" s="94" t="s">
        <v>55</v>
      </c>
      <c r="B1" s="95"/>
      <c r="C1" s="95"/>
      <c r="D1" s="95"/>
      <c r="E1" s="95"/>
      <c r="F1" s="95"/>
      <c r="G1" s="95"/>
      <c r="H1" s="95"/>
      <c r="I1" s="95"/>
      <c r="J1" s="9"/>
      <c r="K1" s="9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/>
      <c r="X1" s="11"/>
      <c r="Y1" s="11"/>
      <c r="Z1" s="11"/>
      <c r="AA1" s="11"/>
    </row>
    <row r="2" spans="1:27" ht="12.75">
      <c r="A2" s="15"/>
      <c r="B2" s="96" t="s">
        <v>1</v>
      </c>
      <c r="C2" s="97"/>
      <c r="D2" s="97"/>
      <c r="E2" s="98"/>
      <c r="F2" s="99"/>
      <c r="G2" s="100" t="s">
        <v>2</v>
      </c>
      <c r="H2" s="101"/>
      <c r="I2" s="101"/>
      <c r="J2" s="102"/>
      <c r="K2" s="103"/>
      <c r="L2" s="96" t="s">
        <v>3</v>
      </c>
      <c r="M2" s="97"/>
      <c r="N2" s="97"/>
      <c r="O2" s="98"/>
      <c r="P2" s="99"/>
      <c r="Q2" s="104" t="s">
        <v>4</v>
      </c>
      <c r="R2" s="105"/>
      <c r="S2" s="105"/>
      <c r="T2" s="106"/>
      <c r="U2" s="107"/>
      <c r="V2" s="108" t="s">
        <v>5</v>
      </c>
      <c r="W2" s="109"/>
      <c r="X2" s="109"/>
      <c r="Y2" s="95"/>
      <c r="Z2" s="95"/>
      <c r="AA2" s="11"/>
    </row>
    <row r="3" spans="1:27" ht="12.75">
      <c r="A3" s="12" t="s">
        <v>0</v>
      </c>
      <c r="B3" s="13">
        <v>2005</v>
      </c>
      <c r="C3" s="13">
        <v>2006</v>
      </c>
      <c r="D3" s="13">
        <v>2007</v>
      </c>
      <c r="E3" s="13">
        <v>2008</v>
      </c>
      <c r="F3" s="13">
        <v>2009</v>
      </c>
      <c r="G3" s="13">
        <v>2005</v>
      </c>
      <c r="H3" s="13">
        <v>2006</v>
      </c>
      <c r="I3" s="13">
        <v>2007</v>
      </c>
      <c r="J3" s="14">
        <v>2008</v>
      </c>
      <c r="K3" s="14">
        <v>2009</v>
      </c>
      <c r="L3" s="13">
        <v>2005</v>
      </c>
      <c r="M3" s="13">
        <v>2006</v>
      </c>
      <c r="N3" s="13">
        <v>2007</v>
      </c>
      <c r="O3" s="13">
        <v>2008</v>
      </c>
      <c r="P3" s="13">
        <v>2009</v>
      </c>
      <c r="Q3" s="13">
        <v>2005</v>
      </c>
      <c r="R3" s="13">
        <v>2006</v>
      </c>
      <c r="S3" s="13">
        <v>2007</v>
      </c>
      <c r="T3" s="13">
        <v>2008</v>
      </c>
      <c r="U3" s="13">
        <v>2009</v>
      </c>
      <c r="V3" s="13">
        <v>2005</v>
      </c>
      <c r="W3" s="13">
        <v>2006</v>
      </c>
      <c r="X3" s="13">
        <v>2007</v>
      </c>
      <c r="Y3" s="11">
        <v>2008</v>
      </c>
      <c r="Z3" s="15">
        <v>2009</v>
      </c>
      <c r="AA3" s="11"/>
    </row>
    <row r="4" spans="1:27" ht="12.75">
      <c r="A4" s="12" t="s">
        <v>6</v>
      </c>
      <c r="B4" s="49">
        <v>33266</v>
      </c>
      <c r="C4" s="21">
        <v>30382</v>
      </c>
      <c r="D4" s="21">
        <v>30945</v>
      </c>
      <c r="E4" s="21">
        <v>32791</v>
      </c>
      <c r="F4" s="21"/>
      <c r="G4" s="92" t="s">
        <v>71</v>
      </c>
      <c r="H4" s="18" t="s">
        <v>71</v>
      </c>
      <c r="I4" s="18">
        <v>30577</v>
      </c>
      <c r="J4" s="18">
        <v>32791</v>
      </c>
      <c r="K4" s="18"/>
      <c r="L4" s="51">
        <v>44.55</v>
      </c>
      <c r="M4" s="52">
        <v>44.56</v>
      </c>
      <c r="N4" s="52">
        <v>44.66</v>
      </c>
      <c r="O4" s="52">
        <v>45</v>
      </c>
      <c r="P4" s="52"/>
      <c r="Q4" s="51">
        <v>12.52</v>
      </c>
      <c r="R4" s="52">
        <v>12.35</v>
      </c>
      <c r="S4" s="52">
        <v>12.21</v>
      </c>
      <c r="T4" s="52">
        <v>12</v>
      </c>
      <c r="U4" s="52"/>
      <c r="V4" s="52" t="s">
        <v>71</v>
      </c>
      <c r="W4" s="52">
        <v>35.09</v>
      </c>
      <c r="X4" s="52">
        <v>34.4</v>
      </c>
      <c r="Y4" s="58" t="s">
        <v>71</v>
      </c>
      <c r="Z4" s="52"/>
      <c r="AA4" s="11"/>
    </row>
    <row r="5" spans="1:27" ht="12.75">
      <c r="A5" s="12" t="s">
        <v>7</v>
      </c>
      <c r="B5" s="49">
        <v>12590</v>
      </c>
      <c r="C5" s="21">
        <v>13644</v>
      </c>
      <c r="D5" s="21"/>
      <c r="E5" s="21">
        <v>13027</v>
      </c>
      <c r="F5" s="21">
        <v>13309</v>
      </c>
      <c r="G5" s="92" t="s">
        <v>71</v>
      </c>
      <c r="H5" s="18" t="s">
        <v>71</v>
      </c>
      <c r="I5" s="18"/>
      <c r="J5" s="18"/>
      <c r="K5" s="18" t="s">
        <v>71</v>
      </c>
      <c r="L5" s="51"/>
      <c r="M5" s="52">
        <v>44.66</v>
      </c>
      <c r="N5" s="52"/>
      <c r="O5" s="52">
        <v>45</v>
      </c>
      <c r="P5" s="52">
        <v>45</v>
      </c>
      <c r="Q5" s="51">
        <v>9.15</v>
      </c>
      <c r="R5" s="52">
        <v>8.85</v>
      </c>
      <c r="S5" s="52"/>
      <c r="T5" s="52">
        <v>9</v>
      </c>
      <c r="U5" s="52">
        <v>9</v>
      </c>
      <c r="V5" s="52">
        <v>38.2</v>
      </c>
      <c r="W5" s="52">
        <v>37.75</v>
      </c>
      <c r="X5" s="52"/>
      <c r="Y5" s="58">
        <v>37</v>
      </c>
      <c r="Z5" s="52">
        <v>38</v>
      </c>
      <c r="AA5" s="11"/>
    </row>
    <row r="6" spans="1:27" ht="12.75">
      <c r="A6" s="12" t="s">
        <v>8</v>
      </c>
      <c r="B6" s="11"/>
      <c r="C6" s="21">
        <v>30211</v>
      </c>
      <c r="D6" s="21">
        <v>30384</v>
      </c>
      <c r="E6" s="21">
        <v>31160</v>
      </c>
      <c r="F6" s="21"/>
      <c r="G6" s="93"/>
      <c r="H6" s="17">
        <v>30029</v>
      </c>
      <c r="I6" s="17">
        <v>30192</v>
      </c>
      <c r="J6" s="17"/>
      <c r="K6" s="18"/>
      <c r="L6" s="51"/>
      <c r="M6" s="52">
        <v>43.7</v>
      </c>
      <c r="N6" s="52">
        <v>45.2</v>
      </c>
      <c r="O6" s="52">
        <v>46</v>
      </c>
      <c r="P6" s="52"/>
      <c r="Q6" s="51"/>
      <c r="R6" s="52">
        <v>8.1</v>
      </c>
      <c r="S6" s="52">
        <v>9.56</v>
      </c>
      <c r="T6" s="52">
        <v>9.8</v>
      </c>
      <c r="U6" s="52"/>
      <c r="V6" s="52"/>
      <c r="W6" s="52">
        <v>35.9</v>
      </c>
      <c r="X6" s="52">
        <v>36.1</v>
      </c>
      <c r="Y6" s="58">
        <v>37.9</v>
      </c>
      <c r="Z6" s="52"/>
      <c r="AA6" s="11"/>
    </row>
    <row r="7" spans="1:27" ht="12.75">
      <c r="A7" s="12" t="s">
        <v>9</v>
      </c>
      <c r="B7" s="49">
        <v>23594</v>
      </c>
      <c r="C7" s="21"/>
      <c r="D7" s="21">
        <v>27104</v>
      </c>
      <c r="E7" s="21"/>
      <c r="F7" s="21">
        <v>28556</v>
      </c>
      <c r="G7" s="93">
        <v>23594</v>
      </c>
      <c r="H7" s="22"/>
      <c r="I7" s="17">
        <v>25200</v>
      </c>
      <c r="J7" s="17"/>
      <c r="K7" s="18">
        <v>26624</v>
      </c>
      <c r="L7" s="51">
        <v>45</v>
      </c>
      <c r="M7" s="52"/>
      <c r="N7" s="52">
        <v>44</v>
      </c>
      <c r="O7" s="52"/>
      <c r="P7" s="52">
        <v>45</v>
      </c>
      <c r="Q7" s="51">
        <v>5</v>
      </c>
      <c r="R7" s="52"/>
      <c r="S7" s="52">
        <v>10.08</v>
      </c>
      <c r="T7" s="52"/>
      <c r="U7" s="52">
        <v>9</v>
      </c>
      <c r="V7" s="52">
        <v>37</v>
      </c>
      <c r="W7" s="52"/>
      <c r="X7" s="52"/>
      <c r="Y7" s="58"/>
      <c r="Z7" s="52">
        <v>36</v>
      </c>
      <c r="AA7" s="11"/>
    </row>
    <row r="8" spans="1:27" ht="12.75">
      <c r="A8" s="12" t="s">
        <v>10</v>
      </c>
      <c r="B8" s="49">
        <v>213133</v>
      </c>
      <c r="C8" s="21">
        <v>210591</v>
      </c>
      <c r="D8" s="21">
        <v>232225</v>
      </c>
      <c r="E8" s="21">
        <v>204028</v>
      </c>
      <c r="F8" s="21"/>
      <c r="G8" s="93">
        <v>208222</v>
      </c>
      <c r="H8" s="17">
        <v>185606</v>
      </c>
      <c r="I8" s="17">
        <v>191134</v>
      </c>
      <c r="J8" s="17">
        <v>202549</v>
      </c>
      <c r="K8" s="18"/>
      <c r="L8" s="51">
        <v>45.1</v>
      </c>
      <c r="M8" s="52">
        <v>45</v>
      </c>
      <c r="N8" s="52">
        <v>44</v>
      </c>
      <c r="O8" s="52">
        <v>45</v>
      </c>
      <c r="P8" s="52"/>
      <c r="Q8" s="51">
        <v>22.4</v>
      </c>
      <c r="R8" s="52">
        <v>22.6</v>
      </c>
      <c r="S8" s="52"/>
      <c r="T8" s="52" t="s">
        <v>71</v>
      </c>
      <c r="U8" s="52"/>
      <c r="V8" s="52" t="s">
        <v>71</v>
      </c>
      <c r="W8" s="52">
        <v>34</v>
      </c>
      <c r="X8" s="52">
        <v>33.9</v>
      </c>
      <c r="Y8" s="58">
        <v>37.2</v>
      </c>
      <c r="Z8" s="52"/>
      <c r="AA8" s="11"/>
    </row>
    <row r="9" spans="1:27" ht="12.75">
      <c r="A9" s="12" t="s">
        <v>11</v>
      </c>
      <c r="B9" s="49">
        <v>22070</v>
      </c>
      <c r="C9" s="21">
        <v>22087</v>
      </c>
      <c r="D9" s="21">
        <v>23754</v>
      </c>
      <c r="E9" s="21">
        <v>33155</v>
      </c>
      <c r="F9" s="21"/>
      <c r="G9" s="93">
        <v>21443.3</v>
      </c>
      <c r="H9" s="18" t="s">
        <v>71</v>
      </c>
      <c r="I9" s="17">
        <v>22931</v>
      </c>
      <c r="J9" s="17">
        <v>31784</v>
      </c>
      <c r="K9" s="18"/>
      <c r="L9" s="51">
        <v>45.3</v>
      </c>
      <c r="M9" s="52">
        <v>45.4</v>
      </c>
      <c r="N9" s="52">
        <v>45.4</v>
      </c>
      <c r="O9" s="52">
        <v>46</v>
      </c>
      <c r="P9" s="52"/>
      <c r="Q9" s="51">
        <v>9.6</v>
      </c>
      <c r="R9" s="52">
        <v>9.54</v>
      </c>
      <c r="S9" s="52">
        <v>9.29</v>
      </c>
      <c r="T9" s="52">
        <v>9</v>
      </c>
      <c r="U9" s="52"/>
      <c r="V9" s="52">
        <v>39.4</v>
      </c>
      <c r="W9" s="52">
        <v>39.19</v>
      </c>
      <c r="X9" s="52">
        <v>39.5</v>
      </c>
      <c r="Y9" s="58">
        <v>39</v>
      </c>
      <c r="Z9" s="52"/>
      <c r="AA9" s="11"/>
    </row>
    <row r="10" spans="1:27" ht="12.75">
      <c r="A10" s="12" t="s">
        <v>12</v>
      </c>
      <c r="B10" s="49"/>
      <c r="C10" s="21"/>
      <c r="D10" s="21">
        <v>35813</v>
      </c>
      <c r="E10" s="21"/>
      <c r="F10" s="21"/>
      <c r="G10" s="93"/>
      <c r="H10" s="17"/>
      <c r="I10" s="17">
        <v>33867</v>
      </c>
      <c r="J10" s="17"/>
      <c r="K10" s="18"/>
      <c r="L10" s="51"/>
      <c r="M10" s="52"/>
      <c r="N10" s="52">
        <v>44.5</v>
      </c>
      <c r="O10" s="52"/>
      <c r="P10" s="52"/>
      <c r="Q10" s="51"/>
      <c r="R10" s="52"/>
      <c r="S10" s="52">
        <v>14.1</v>
      </c>
      <c r="T10" s="52"/>
      <c r="U10" s="52"/>
      <c r="V10" s="52"/>
      <c r="W10" s="52"/>
      <c r="X10" s="52">
        <v>32.4</v>
      </c>
      <c r="Y10" s="58"/>
      <c r="Z10" s="52"/>
      <c r="AA10" s="11"/>
    </row>
    <row r="11" spans="1:27" ht="12.75">
      <c r="A11" s="12" t="s">
        <v>13</v>
      </c>
      <c r="B11" s="49">
        <v>11716</v>
      </c>
      <c r="C11" s="21">
        <v>11920</v>
      </c>
      <c r="D11" s="21">
        <v>12503</v>
      </c>
      <c r="E11" s="21">
        <v>12433</v>
      </c>
      <c r="F11" s="21">
        <v>12237</v>
      </c>
      <c r="G11" s="93">
        <v>11674</v>
      </c>
      <c r="H11" s="17">
        <v>11792</v>
      </c>
      <c r="I11" s="17">
        <v>12503</v>
      </c>
      <c r="J11" s="17">
        <v>12363</v>
      </c>
      <c r="K11" s="18">
        <v>12206</v>
      </c>
      <c r="L11" s="51">
        <v>45</v>
      </c>
      <c r="M11" s="52">
        <v>44</v>
      </c>
      <c r="N11" s="52">
        <v>44.3</v>
      </c>
      <c r="O11" s="52">
        <v>45</v>
      </c>
      <c r="P11" s="52">
        <v>45</v>
      </c>
      <c r="Q11" s="51">
        <v>11.2</v>
      </c>
      <c r="R11" s="52">
        <v>11</v>
      </c>
      <c r="S11" s="52">
        <v>11.12</v>
      </c>
      <c r="T11" s="52">
        <v>11</v>
      </c>
      <c r="U11" s="52">
        <v>11</v>
      </c>
      <c r="V11" s="52">
        <v>36</v>
      </c>
      <c r="W11" s="52">
        <v>36</v>
      </c>
      <c r="X11" s="52">
        <v>35.8</v>
      </c>
      <c r="Y11" s="58">
        <v>36</v>
      </c>
      <c r="Z11" s="52">
        <v>36</v>
      </c>
      <c r="AA11" s="11"/>
    </row>
    <row r="12" spans="1:27" ht="12.75">
      <c r="A12" s="12" t="s">
        <v>14</v>
      </c>
      <c r="B12" s="49">
        <v>86516</v>
      </c>
      <c r="C12" s="21"/>
      <c r="D12" s="21"/>
      <c r="E12" s="21">
        <v>84523</v>
      </c>
      <c r="F12" s="21">
        <v>85460</v>
      </c>
      <c r="G12" s="93">
        <v>85909</v>
      </c>
      <c r="H12" s="17"/>
      <c r="I12" s="17"/>
      <c r="J12" s="17">
        <v>84064.62</v>
      </c>
      <c r="K12" s="18">
        <v>85177</v>
      </c>
      <c r="L12" s="51">
        <v>45</v>
      </c>
      <c r="M12" s="52"/>
      <c r="N12" s="52"/>
      <c r="O12" s="52">
        <v>44</v>
      </c>
      <c r="P12" s="52">
        <v>44</v>
      </c>
      <c r="Q12" s="51">
        <v>9.4</v>
      </c>
      <c r="R12" s="52"/>
      <c r="S12" s="52"/>
      <c r="T12" s="52">
        <v>10</v>
      </c>
      <c r="U12" s="52">
        <v>11</v>
      </c>
      <c r="V12" s="52">
        <v>36.53</v>
      </c>
      <c r="W12" s="52"/>
      <c r="X12" s="52"/>
      <c r="Y12" s="58">
        <v>37</v>
      </c>
      <c r="Z12" s="52">
        <v>36</v>
      </c>
      <c r="AA12" s="11"/>
    </row>
    <row r="13" spans="1:27" ht="12.75">
      <c r="A13" s="12" t="s">
        <v>82</v>
      </c>
      <c r="B13" s="50">
        <v>21657</v>
      </c>
      <c r="C13" s="21">
        <v>81698</v>
      </c>
      <c r="D13" s="21">
        <v>17277</v>
      </c>
      <c r="E13" s="21"/>
      <c r="F13" s="21">
        <v>77934</v>
      </c>
      <c r="G13" s="93">
        <v>21619</v>
      </c>
      <c r="H13" s="17">
        <v>81698</v>
      </c>
      <c r="I13" s="17">
        <v>17244</v>
      </c>
      <c r="J13" s="17"/>
      <c r="K13" s="18"/>
      <c r="L13" s="51">
        <v>43.36</v>
      </c>
      <c r="M13" s="62">
        <v>43.8</v>
      </c>
      <c r="N13" s="52">
        <v>50</v>
      </c>
      <c r="O13" s="52"/>
      <c r="P13" s="52"/>
      <c r="Q13" s="51">
        <v>18</v>
      </c>
      <c r="R13" s="52">
        <v>9.3</v>
      </c>
      <c r="S13" s="52">
        <v>19.19</v>
      </c>
      <c r="T13" s="52"/>
      <c r="U13" s="52"/>
      <c r="V13" s="52" t="s">
        <v>71</v>
      </c>
      <c r="W13" s="52"/>
      <c r="X13" s="52"/>
      <c r="Y13" s="58"/>
      <c r="Z13" s="52"/>
      <c r="AA13" s="11"/>
    </row>
    <row r="14" spans="1:27" ht="12.75">
      <c r="A14" s="12" t="s">
        <v>16</v>
      </c>
      <c r="B14" s="49">
        <v>16668</v>
      </c>
      <c r="C14" s="21"/>
      <c r="D14" s="21"/>
      <c r="E14" s="21"/>
      <c r="F14" s="21"/>
      <c r="G14" s="93">
        <v>16216.17</v>
      </c>
      <c r="H14" s="17"/>
      <c r="I14" s="17"/>
      <c r="J14" s="17"/>
      <c r="K14" s="18">
        <v>77934</v>
      </c>
      <c r="L14" s="51">
        <v>48.06</v>
      </c>
      <c r="M14" s="52"/>
      <c r="N14" s="52"/>
      <c r="O14" s="52"/>
      <c r="P14" s="52">
        <v>45</v>
      </c>
      <c r="Q14" s="51">
        <v>13.32</v>
      </c>
      <c r="R14" s="52"/>
      <c r="S14" s="52"/>
      <c r="T14" s="52"/>
      <c r="U14" s="52">
        <v>10</v>
      </c>
      <c r="V14" s="52">
        <v>40.65</v>
      </c>
      <c r="W14" s="52"/>
      <c r="X14" s="52"/>
      <c r="Y14" s="58"/>
      <c r="Z14" s="52">
        <v>34</v>
      </c>
      <c r="AA14" s="11"/>
    </row>
    <row r="15" spans="1:27" ht="12.75">
      <c r="A15" s="12" t="s">
        <v>17</v>
      </c>
      <c r="B15" s="49">
        <v>11274</v>
      </c>
      <c r="C15" s="21">
        <v>11649</v>
      </c>
      <c r="D15" s="21">
        <v>11777</v>
      </c>
      <c r="E15" s="21"/>
      <c r="F15" s="21"/>
      <c r="G15" s="93">
        <v>11117</v>
      </c>
      <c r="H15" s="17">
        <v>11623</v>
      </c>
      <c r="I15" s="17">
        <v>11196</v>
      </c>
      <c r="J15" s="17"/>
      <c r="K15" s="18"/>
      <c r="L15" s="51">
        <v>46.1</v>
      </c>
      <c r="M15" s="52">
        <v>44</v>
      </c>
      <c r="N15" s="52">
        <v>46.2</v>
      </c>
      <c r="O15" s="52"/>
      <c r="P15" s="52"/>
      <c r="Q15" s="51">
        <v>11</v>
      </c>
      <c r="R15" s="52">
        <v>11</v>
      </c>
      <c r="S15" s="52">
        <v>10.7</v>
      </c>
      <c r="T15" s="52"/>
      <c r="U15" s="52"/>
      <c r="V15" s="52">
        <v>37.5</v>
      </c>
      <c r="W15" s="52">
        <v>38</v>
      </c>
      <c r="X15" s="52">
        <v>38</v>
      </c>
      <c r="Y15" s="58"/>
      <c r="Z15" s="52"/>
      <c r="AA15" s="11"/>
    </row>
    <row r="16" spans="1:27" ht="12.75">
      <c r="A16" s="12" t="s">
        <v>18</v>
      </c>
      <c r="B16" s="49"/>
      <c r="C16" s="21"/>
      <c r="D16" s="21">
        <v>51382</v>
      </c>
      <c r="E16" s="21"/>
      <c r="F16" s="21"/>
      <c r="G16" s="93"/>
      <c r="H16" s="17"/>
      <c r="I16" s="17">
        <v>50438</v>
      </c>
      <c r="J16" s="17"/>
      <c r="K16" s="18"/>
      <c r="L16" s="51"/>
      <c r="M16" s="52"/>
      <c r="N16" s="52">
        <v>46.44</v>
      </c>
      <c r="O16" s="52"/>
      <c r="P16" s="52"/>
      <c r="Q16" s="51"/>
      <c r="R16" s="52"/>
      <c r="S16" s="52">
        <v>14.32</v>
      </c>
      <c r="T16" s="52"/>
      <c r="U16" s="52"/>
      <c r="V16" s="52"/>
      <c r="W16" s="52"/>
      <c r="X16" s="52">
        <v>39.09</v>
      </c>
      <c r="Y16" s="58"/>
      <c r="Z16" s="52"/>
      <c r="AA16" s="11"/>
    </row>
    <row r="17" spans="1:27" ht="12.75">
      <c r="A17" s="12" t="s">
        <v>19</v>
      </c>
      <c r="B17" s="49">
        <v>20048</v>
      </c>
      <c r="C17" s="21">
        <v>35951</v>
      </c>
      <c r="D17" s="21">
        <v>18288</v>
      </c>
      <c r="E17" s="21">
        <v>19702</v>
      </c>
      <c r="F17" s="21">
        <v>17864</v>
      </c>
      <c r="G17" s="93">
        <v>20008.5</v>
      </c>
      <c r="H17" s="17">
        <v>31836</v>
      </c>
      <c r="I17" s="17">
        <v>18288</v>
      </c>
      <c r="J17" s="19">
        <v>19624</v>
      </c>
      <c r="K17" s="63">
        <v>17804</v>
      </c>
      <c r="L17" s="64">
        <v>46</v>
      </c>
      <c r="M17" s="52">
        <v>46.6</v>
      </c>
      <c r="N17" s="52">
        <v>46</v>
      </c>
      <c r="O17" s="52">
        <v>46</v>
      </c>
      <c r="P17" s="52">
        <v>46</v>
      </c>
      <c r="Q17" s="51">
        <v>12</v>
      </c>
      <c r="R17" s="52">
        <v>12.2</v>
      </c>
      <c r="S17" s="52">
        <v>11.6</v>
      </c>
      <c r="T17" s="52">
        <v>11</v>
      </c>
      <c r="U17" s="52">
        <v>11</v>
      </c>
      <c r="V17" s="52">
        <v>37</v>
      </c>
      <c r="W17" s="52">
        <v>35.8</v>
      </c>
      <c r="X17" s="52">
        <v>36.7</v>
      </c>
      <c r="Y17" s="58">
        <v>35</v>
      </c>
      <c r="Z17" s="52">
        <v>36</v>
      </c>
      <c r="AA17" s="11"/>
    </row>
    <row r="18" spans="1:27" ht="12.75">
      <c r="A18" s="12" t="s">
        <v>20</v>
      </c>
      <c r="B18" s="49">
        <v>17264</v>
      </c>
      <c r="C18" s="21">
        <v>17706</v>
      </c>
      <c r="D18" s="21">
        <v>17913</v>
      </c>
      <c r="E18" s="21"/>
      <c r="F18" s="21">
        <v>18176</v>
      </c>
      <c r="G18" s="92" t="s">
        <v>71</v>
      </c>
      <c r="H18" s="18" t="s">
        <v>71</v>
      </c>
      <c r="I18" s="17">
        <v>17788</v>
      </c>
      <c r="J18" s="17"/>
      <c r="K18" s="18" t="s">
        <v>71</v>
      </c>
      <c r="L18" s="51">
        <v>46.7</v>
      </c>
      <c r="M18" s="52">
        <v>46.98</v>
      </c>
      <c r="N18" s="52">
        <v>46.83</v>
      </c>
      <c r="O18" s="52"/>
      <c r="P18" s="52">
        <v>47</v>
      </c>
      <c r="Q18" s="51">
        <v>14.14</v>
      </c>
      <c r="R18" s="52">
        <v>14.26</v>
      </c>
      <c r="S18" s="52">
        <v>14.02</v>
      </c>
      <c r="T18" s="52"/>
      <c r="U18" s="52">
        <v>14</v>
      </c>
      <c r="V18" s="52">
        <v>36.53</v>
      </c>
      <c r="W18" s="52">
        <v>37.51</v>
      </c>
      <c r="X18" s="52">
        <v>36.67</v>
      </c>
      <c r="Y18" s="58"/>
      <c r="Z18" s="52">
        <v>37</v>
      </c>
      <c r="AA18" s="11"/>
    </row>
    <row r="19" spans="1:27" ht="12.75">
      <c r="A19" s="12" t="s">
        <v>21</v>
      </c>
      <c r="B19" s="49">
        <v>18408</v>
      </c>
      <c r="C19" s="21">
        <v>18409</v>
      </c>
      <c r="D19" s="21">
        <v>19376</v>
      </c>
      <c r="E19" s="21"/>
      <c r="F19" s="21"/>
      <c r="G19" s="93">
        <v>18305.85</v>
      </c>
      <c r="H19" s="17">
        <v>26239</v>
      </c>
      <c r="I19" s="17">
        <v>18111</v>
      </c>
      <c r="J19" s="17"/>
      <c r="K19" s="18"/>
      <c r="L19" s="51">
        <v>45</v>
      </c>
      <c r="M19" s="52">
        <v>47</v>
      </c>
      <c r="N19" s="52">
        <v>44.86</v>
      </c>
      <c r="O19" s="52"/>
      <c r="P19" s="52"/>
      <c r="Q19" s="51">
        <v>13</v>
      </c>
      <c r="R19" s="52">
        <v>12</v>
      </c>
      <c r="S19" s="52">
        <v>11.8</v>
      </c>
      <c r="T19" s="52"/>
      <c r="U19" s="52"/>
      <c r="V19" s="52">
        <v>34</v>
      </c>
      <c r="W19" s="52">
        <v>35</v>
      </c>
      <c r="X19" s="52">
        <v>35</v>
      </c>
      <c r="Y19" s="58"/>
      <c r="Z19" s="52"/>
      <c r="AA19" s="11"/>
    </row>
    <row r="20" spans="1:27" ht="12.75">
      <c r="A20" s="12" t="s">
        <v>22</v>
      </c>
      <c r="B20" s="49"/>
      <c r="C20" s="21"/>
      <c r="D20" s="21"/>
      <c r="E20" s="21">
        <v>29170</v>
      </c>
      <c r="F20" s="21">
        <v>27950</v>
      </c>
      <c r="G20" s="93"/>
      <c r="H20" s="17"/>
      <c r="I20" s="17"/>
      <c r="J20" s="20">
        <v>87</v>
      </c>
      <c r="K20" s="65">
        <v>82</v>
      </c>
      <c r="L20" s="51"/>
      <c r="M20" s="52"/>
      <c r="N20" s="52"/>
      <c r="O20" s="52">
        <v>44</v>
      </c>
      <c r="P20" s="52">
        <v>44</v>
      </c>
      <c r="Q20" s="51"/>
      <c r="R20" s="52"/>
      <c r="S20" s="52"/>
      <c r="T20" s="52">
        <v>8.4</v>
      </c>
      <c r="U20" s="52">
        <v>9</v>
      </c>
      <c r="V20" s="52"/>
      <c r="W20" s="52"/>
      <c r="X20" s="52"/>
      <c r="Y20" s="58">
        <v>38</v>
      </c>
      <c r="Z20" s="52">
        <v>37</v>
      </c>
      <c r="AA20" s="11"/>
    </row>
    <row r="21" spans="1:27" ht="12.75">
      <c r="A21" s="12" t="s">
        <v>23</v>
      </c>
      <c r="B21" s="49">
        <v>41444</v>
      </c>
      <c r="C21" s="21">
        <v>38954</v>
      </c>
      <c r="D21" s="21">
        <v>40346</v>
      </c>
      <c r="E21" s="21">
        <v>40059</v>
      </c>
      <c r="F21" s="21">
        <v>39892</v>
      </c>
      <c r="G21" s="93">
        <v>41406</v>
      </c>
      <c r="H21" s="17">
        <v>38923</v>
      </c>
      <c r="I21" s="17">
        <v>39256</v>
      </c>
      <c r="J21" s="17">
        <v>40059</v>
      </c>
      <c r="K21" s="18">
        <v>39870.58</v>
      </c>
      <c r="L21" s="51">
        <v>44</v>
      </c>
      <c r="M21" s="52">
        <v>45</v>
      </c>
      <c r="N21" s="52">
        <v>44</v>
      </c>
      <c r="O21" s="52">
        <v>44</v>
      </c>
      <c r="P21" s="52">
        <v>44</v>
      </c>
      <c r="Q21" s="51">
        <v>13</v>
      </c>
      <c r="R21" s="52">
        <v>13</v>
      </c>
      <c r="S21" s="52">
        <v>13</v>
      </c>
      <c r="T21" s="52">
        <v>12</v>
      </c>
      <c r="U21" s="52">
        <v>12</v>
      </c>
      <c r="V21" s="52">
        <v>35</v>
      </c>
      <c r="W21" s="52">
        <v>34</v>
      </c>
      <c r="X21" s="52">
        <v>34.5</v>
      </c>
      <c r="Y21" s="58">
        <v>34</v>
      </c>
      <c r="Z21" s="52">
        <v>33</v>
      </c>
      <c r="AA21" s="11"/>
    </row>
    <row r="22" spans="1:27" ht="12.75">
      <c r="A22" s="12" t="s">
        <v>24</v>
      </c>
      <c r="B22" s="49"/>
      <c r="C22" s="21"/>
      <c r="D22" s="21">
        <v>13377</v>
      </c>
      <c r="E22" s="21">
        <v>12120</v>
      </c>
      <c r="F22" s="21">
        <v>12762</v>
      </c>
      <c r="G22" s="93"/>
      <c r="H22" s="17"/>
      <c r="I22" s="17">
        <v>12517</v>
      </c>
      <c r="J22" s="17">
        <v>12016.78</v>
      </c>
      <c r="K22" s="18">
        <v>12602</v>
      </c>
      <c r="L22" s="51"/>
      <c r="M22" s="52"/>
      <c r="N22" s="52">
        <v>46</v>
      </c>
      <c r="O22" s="52">
        <v>47</v>
      </c>
      <c r="P22" s="52">
        <v>47</v>
      </c>
      <c r="Q22" s="51"/>
      <c r="R22" s="52"/>
      <c r="S22" s="52">
        <v>13</v>
      </c>
      <c r="T22" s="52">
        <v>13</v>
      </c>
      <c r="U22" s="52"/>
      <c r="V22" s="52"/>
      <c r="W22" s="52"/>
      <c r="X22" s="52">
        <v>50</v>
      </c>
      <c r="Y22" s="58">
        <v>41</v>
      </c>
      <c r="Z22" s="52">
        <v>39</v>
      </c>
      <c r="AA22" s="11"/>
    </row>
    <row r="23" spans="1:27" ht="12.75">
      <c r="A23" s="12" t="s">
        <v>25</v>
      </c>
      <c r="B23" s="49"/>
      <c r="C23" s="21"/>
      <c r="D23" s="21">
        <v>43991</v>
      </c>
      <c r="E23" s="21">
        <v>53865</v>
      </c>
      <c r="F23" s="21">
        <v>36354</v>
      </c>
      <c r="G23" s="93"/>
      <c r="H23" s="17"/>
      <c r="I23" s="17">
        <v>43576</v>
      </c>
      <c r="J23" s="17">
        <v>50660</v>
      </c>
      <c r="K23" s="18">
        <v>35399</v>
      </c>
      <c r="L23" s="51"/>
      <c r="M23" s="52"/>
      <c r="N23" s="52">
        <v>45</v>
      </c>
      <c r="O23" s="52">
        <v>46</v>
      </c>
      <c r="P23" s="52">
        <v>45</v>
      </c>
      <c r="Q23" s="51"/>
      <c r="R23" s="52"/>
      <c r="S23" s="52">
        <v>13</v>
      </c>
      <c r="T23" s="52">
        <v>13</v>
      </c>
      <c r="U23" s="52"/>
      <c r="V23" s="52"/>
      <c r="W23" s="52"/>
      <c r="X23" s="52">
        <v>35</v>
      </c>
      <c r="Y23" s="58">
        <v>37</v>
      </c>
      <c r="Z23" s="52"/>
      <c r="AA23" s="11"/>
    </row>
    <row r="24" spans="1:27" ht="12.75">
      <c r="A24" s="12" t="s">
        <v>26</v>
      </c>
      <c r="B24" s="49">
        <v>27724</v>
      </c>
      <c r="C24" s="21"/>
      <c r="D24" s="21"/>
      <c r="E24" s="21"/>
      <c r="F24" s="21">
        <v>28265</v>
      </c>
      <c r="G24" s="93"/>
      <c r="H24" s="17"/>
      <c r="I24" s="17"/>
      <c r="J24" s="17"/>
      <c r="K24" s="18">
        <v>27817</v>
      </c>
      <c r="L24" s="51"/>
      <c r="M24" s="52"/>
      <c r="N24" s="52"/>
      <c r="O24" s="52"/>
      <c r="P24" s="52">
        <v>47</v>
      </c>
      <c r="Q24" s="51">
        <v>14.4</v>
      </c>
      <c r="R24" s="52"/>
      <c r="S24" s="52"/>
      <c r="T24" s="52"/>
      <c r="U24" s="52">
        <v>15.4</v>
      </c>
      <c r="V24" s="52">
        <v>35.19</v>
      </c>
      <c r="W24" s="52"/>
      <c r="X24" s="52"/>
      <c r="Y24" s="58"/>
      <c r="Z24" s="52">
        <v>37</v>
      </c>
      <c r="AA24" s="11"/>
    </row>
    <row r="25" spans="1:27" ht="12.75">
      <c r="A25" s="12" t="s">
        <v>27</v>
      </c>
      <c r="B25" s="49">
        <v>52029</v>
      </c>
      <c r="C25" s="21">
        <v>54895</v>
      </c>
      <c r="D25" s="21">
        <v>53944</v>
      </c>
      <c r="E25" s="21"/>
      <c r="F25" s="21"/>
      <c r="G25" s="93">
        <v>55716.7</v>
      </c>
      <c r="H25" s="17">
        <v>55752</v>
      </c>
      <c r="I25" s="17">
        <v>51685</v>
      </c>
      <c r="J25" s="17"/>
      <c r="K25" s="18"/>
      <c r="L25" s="51">
        <v>44.5</v>
      </c>
      <c r="M25" s="52">
        <v>45.4</v>
      </c>
      <c r="N25" s="52">
        <v>45.6</v>
      </c>
      <c r="O25" s="52"/>
      <c r="P25" s="52"/>
      <c r="Q25" s="51">
        <v>13.1</v>
      </c>
      <c r="R25" s="52">
        <v>13.9</v>
      </c>
      <c r="S25" s="52">
        <v>14</v>
      </c>
      <c r="T25" s="52"/>
      <c r="U25" s="52"/>
      <c r="V25" s="52">
        <v>33.1</v>
      </c>
      <c r="W25" s="52" t="s">
        <v>71</v>
      </c>
      <c r="X25" s="52">
        <v>35.8</v>
      </c>
      <c r="Y25" s="58"/>
      <c r="Z25" s="52"/>
      <c r="AA25" s="11"/>
    </row>
    <row r="26" spans="1:27" ht="12.75">
      <c r="A26" s="12" t="s">
        <v>28</v>
      </c>
      <c r="B26" s="49">
        <v>29000</v>
      </c>
      <c r="C26" s="21">
        <v>29200</v>
      </c>
      <c r="D26" s="21">
        <v>30450</v>
      </c>
      <c r="E26" s="21">
        <v>30785</v>
      </c>
      <c r="F26" s="21"/>
      <c r="G26" s="93">
        <v>27300</v>
      </c>
      <c r="H26" s="17">
        <v>27500</v>
      </c>
      <c r="I26" s="17">
        <v>28000</v>
      </c>
      <c r="J26" s="17"/>
      <c r="K26" s="18">
        <v>28958</v>
      </c>
      <c r="L26" s="51">
        <v>46.6</v>
      </c>
      <c r="M26" s="52">
        <v>46.6</v>
      </c>
      <c r="N26" s="52">
        <v>46.4</v>
      </c>
      <c r="O26" s="52"/>
      <c r="P26" s="52">
        <v>47</v>
      </c>
      <c r="Q26" s="51">
        <v>13.9</v>
      </c>
      <c r="R26" s="52">
        <v>13.8</v>
      </c>
      <c r="S26" s="52">
        <v>13.3</v>
      </c>
      <c r="T26" s="52">
        <v>13</v>
      </c>
      <c r="U26" s="52"/>
      <c r="V26" s="52">
        <v>35</v>
      </c>
      <c r="W26" s="52">
        <v>36.1</v>
      </c>
      <c r="X26" s="52">
        <v>37.6</v>
      </c>
      <c r="Y26" s="58"/>
      <c r="Z26" s="52">
        <v>38</v>
      </c>
      <c r="AA26" s="11"/>
    </row>
    <row r="27" spans="1:27" ht="12.75">
      <c r="A27" s="12" t="s">
        <v>29</v>
      </c>
      <c r="B27" s="49">
        <v>23026</v>
      </c>
      <c r="C27" s="21">
        <v>25730</v>
      </c>
      <c r="D27" s="21">
        <v>26215</v>
      </c>
      <c r="E27" s="21">
        <v>26754</v>
      </c>
      <c r="F27" s="21"/>
      <c r="G27" s="93">
        <v>23026</v>
      </c>
      <c r="H27" s="17">
        <v>25730</v>
      </c>
      <c r="I27" s="17">
        <v>26215</v>
      </c>
      <c r="J27" s="17">
        <v>26754</v>
      </c>
      <c r="K27" s="18"/>
      <c r="L27" s="51">
        <v>44.6</v>
      </c>
      <c r="M27" s="52">
        <v>43.61</v>
      </c>
      <c r="N27" s="52">
        <v>43.67</v>
      </c>
      <c r="O27" s="52">
        <v>44</v>
      </c>
      <c r="P27" s="52"/>
      <c r="Q27" s="51">
        <v>11.2</v>
      </c>
      <c r="R27" s="52">
        <v>9.99</v>
      </c>
      <c r="S27" s="52">
        <v>9.88</v>
      </c>
      <c r="T27" s="52">
        <v>10</v>
      </c>
      <c r="U27" s="52"/>
      <c r="V27" s="52" t="s">
        <v>77</v>
      </c>
      <c r="W27" s="52">
        <v>33.74</v>
      </c>
      <c r="X27" s="52">
        <v>34.22</v>
      </c>
      <c r="Y27" s="58">
        <v>35</v>
      </c>
      <c r="Z27" s="52"/>
      <c r="AA27" s="11"/>
    </row>
    <row r="28" spans="1:27" ht="12.75">
      <c r="A28" s="12" t="s">
        <v>30</v>
      </c>
      <c r="B28" s="49">
        <v>34940</v>
      </c>
      <c r="C28" s="21"/>
      <c r="D28" s="21">
        <v>37121</v>
      </c>
      <c r="E28" s="21"/>
      <c r="F28" s="21"/>
      <c r="G28" s="93">
        <v>34695.7</v>
      </c>
      <c r="H28" s="17"/>
      <c r="I28" s="17">
        <v>36339</v>
      </c>
      <c r="J28" s="17"/>
      <c r="K28" s="18"/>
      <c r="L28" s="51">
        <v>43</v>
      </c>
      <c r="M28" s="52"/>
      <c r="N28" s="52">
        <v>43.8</v>
      </c>
      <c r="O28" s="52"/>
      <c r="P28" s="52"/>
      <c r="Q28" s="51">
        <v>9</v>
      </c>
      <c r="R28" s="52"/>
      <c r="S28" s="52">
        <v>9.8</v>
      </c>
      <c r="T28" s="52"/>
      <c r="U28" s="52"/>
      <c r="V28" s="52">
        <v>35</v>
      </c>
      <c r="W28" s="52"/>
      <c r="X28" s="52">
        <v>34</v>
      </c>
      <c r="Y28" s="58"/>
      <c r="Z28" s="52"/>
      <c r="AA28" s="11"/>
    </row>
    <row r="29" spans="1:27" ht="12.75">
      <c r="A29" s="12" t="s">
        <v>31</v>
      </c>
      <c r="B29" s="49">
        <v>10948</v>
      </c>
      <c r="C29" s="21">
        <v>13546</v>
      </c>
      <c r="D29" s="21">
        <v>12802</v>
      </c>
      <c r="E29" s="21">
        <v>11464</v>
      </c>
      <c r="F29" s="21">
        <v>12403</v>
      </c>
      <c r="G29" s="93">
        <v>10288</v>
      </c>
      <c r="H29" s="17">
        <v>12082</v>
      </c>
      <c r="I29" s="17">
        <v>12269</v>
      </c>
      <c r="J29" s="17">
        <v>12857</v>
      </c>
      <c r="K29" s="18">
        <v>11098</v>
      </c>
      <c r="L29" s="51">
        <v>42.3</v>
      </c>
      <c r="M29" s="52">
        <v>46</v>
      </c>
      <c r="N29" s="52">
        <v>46</v>
      </c>
      <c r="O29" s="52">
        <v>47</v>
      </c>
      <c r="P29" s="52">
        <v>47</v>
      </c>
      <c r="Q29" s="51">
        <v>7.15</v>
      </c>
      <c r="R29" s="52">
        <v>11.48</v>
      </c>
      <c r="S29" s="52">
        <v>11.8</v>
      </c>
      <c r="T29" s="52">
        <v>12</v>
      </c>
      <c r="U29" s="52">
        <v>11</v>
      </c>
      <c r="V29" s="52">
        <v>40.8</v>
      </c>
      <c r="W29" s="52">
        <v>41</v>
      </c>
      <c r="X29" s="52">
        <v>41</v>
      </c>
      <c r="Y29" s="58">
        <v>38</v>
      </c>
      <c r="Z29" s="52">
        <v>42</v>
      </c>
      <c r="AA29" s="11"/>
    </row>
    <row r="30" spans="1:27" ht="12.75">
      <c r="A30" s="12" t="s">
        <v>32</v>
      </c>
      <c r="B30" s="49">
        <v>13834</v>
      </c>
      <c r="C30" s="21"/>
      <c r="D30" s="21">
        <v>14149</v>
      </c>
      <c r="E30" s="21"/>
      <c r="F30" s="21"/>
      <c r="G30" s="93">
        <v>13087.25</v>
      </c>
      <c r="H30" s="17"/>
      <c r="I30" s="17">
        <v>13968.68</v>
      </c>
      <c r="J30" s="17"/>
      <c r="K30" s="18"/>
      <c r="L30" s="51">
        <v>0</v>
      </c>
      <c r="M30" s="52"/>
      <c r="N30" s="52">
        <v>46.05</v>
      </c>
      <c r="O30" s="52"/>
      <c r="P30" s="52"/>
      <c r="Q30" s="51">
        <v>12.4</v>
      </c>
      <c r="R30" s="52"/>
      <c r="S30" s="52">
        <v>13.08</v>
      </c>
      <c r="T30" s="52"/>
      <c r="U30" s="52"/>
      <c r="V30" s="52">
        <v>34</v>
      </c>
      <c r="W30" s="52"/>
      <c r="X30" s="52">
        <v>35.98</v>
      </c>
      <c r="Y30" s="58"/>
      <c r="Z30" s="52"/>
      <c r="AA30" s="11"/>
    </row>
    <row r="31" spans="1:27" ht="12.75">
      <c r="A31" s="12" t="s">
        <v>33</v>
      </c>
      <c r="B31" s="21">
        <v>14107</v>
      </c>
      <c r="C31" s="21">
        <v>15345</v>
      </c>
      <c r="D31" s="21">
        <v>16017</v>
      </c>
      <c r="E31" s="21">
        <v>16009</v>
      </c>
      <c r="F31" s="21">
        <v>15947</v>
      </c>
      <c r="G31" s="17">
        <v>15579</v>
      </c>
      <c r="H31" s="17">
        <v>14748</v>
      </c>
      <c r="I31" s="17">
        <v>15769.27</v>
      </c>
      <c r="J31" s="17">
        <v>15785</v>
      </c>
      <c r="K31" s="18">
        <v>15743.46</v>
      </c>
      <c r="L31" s="52">
        <v>45.6</v>
      </c>
      <c r="M31" s="52">
        <v>38.2</v>
      </c>
      <c r="N31" s="52">
        <v>45.86</v>
      </c>
      <c r="O31" s="52">
        <v>46</v>
      </c>
      <c r="P31" s="52">
        <v>46</v>
      </c>
      <c r="Q31" s="51">
        <v>8.4</v>
      </c>
      <c r="R31" s="52" t="s">
        <v>71</v>
      </c>
      <c r="S31" s="52">
        <v>8.63</v>
      </c>
      <c r="T31" s="52">
        <v>9</v>
      </c>
      <c r="U31" s="52">
        <v>9</v>
      </c>
      <c r="V31" s="52" t="s">
        <v>71</v>
      </c>
      <c r="W31" s="52" t="s">
        <v>71</v>
      </c>
      <c r="X31" s="52" t="s">
        <v>71</v>
      </c>
      <c r="Y31" s="58" t="s">
        <v>71</v>
      </c>
      <c r="Z31" s="52"/>
      <c r="AA31" s="11"/>
    </row>
    <row r="32" spans="1:27" ht="12.75">
      <c r="A32" s="12" t="s">
        <v>34</v>
      </c>
      <c r="B32" s="49"/>
      <c r="C32" s="21"/>
      <c r="D32" s="21">
        <v>11168</v>
      </c>
      <c r="E32" s="21">
        <v>16254</v>
      </c>
      <c r="F32" s="21">
        <v>10972</v>
      </c>
      <c r="G32" s="93"/>
      <c r="H32" s="17"/>
      <c r="I32" s="17">
        <v>10928</v>
      </c>
      <c r="J32" s="17">
        <v>12141</v>
      </c>
      <c r="K32" s="17">
        <v>12016</v>
      </c>
      <c r="L32" s="54"/>
      <c r="M32" s="53"/>
      <c r="N32" s="53">
        <v>48</v>
      </c>
      <c r="O32" s="55">
        <v>49</v>
      </c>
      <c r="P32" s="55">
        <v>50</v>
      </c>
      <c r="Q32" s="9"/>
      <c r="R32" s="53"/>
      <c r="S32" s="53">
        <v>10</v>
      </c>
      <c r="T32" s="53">
        <v>10</v>
      </c>
      <c r="U32" s="53">
        <v>10</v>
      </c>
      <c r="V32" s="53"/>
      <c r="W32" s="53"/>
      <c r="X32" s="53">
        <v>45</v>
      </c>
      <c r="Y32" s="59">
        <v>40</v>
      </c>
      <c r="Z32" s="53">
        <v>38</v>
      </c>
      <c r="AA32" s="11"/>
    </row>
    <row r="33" spans="1:27" ht="12.75">
      <c r="A33" s="12" t="s">
        <v>35</v>
      </c>
      <c r="B33" s="49">
        <v>68647</v>
      </c>
      <c r="C33" s="21">
        <v>63684</v>
      </c>
      <c r="D33" s="21">
        <v>60956</v>
      </c>
      <c r="E33" s="21">
        <v>62957</v>
      </c>
      <c r="F33" s="21">
        <v>60747</v>
      </c>
      <c r="G33" s="93">
        <v>66669</v>
      </c>
      <c r="H33" s="18" t="s">
        <v>76</v>
      </c>
      <c r="I33" s="17">
        <v>59417</v>
      </c>
      <c r="J33" s="17">
        <v>60912</v>
      </c>
      <c r="K33" s="17">
        <v>58524</v>
      </c>
      <c r="L33" s="54">
        <v>44.9</v>
      </c>
      <c r="M33" s="53">
        <v>45</v>
      </c>
      <c r="N33" s="53">
        <v>45</v>
      </c>
      <c r="O33" s="53">
        <v>45</v>
      </c>
      <c r="P33" s="53">
        <v>46</v>
      </c>
      <c r="Q33" s="54">
        <v>12.4</v>
      </c>
      <c r="R33" s="53">
        <v>13</v>
      </c>
      <c r="S33" s="53">
        <v>12.6</v>
      </c>
      <c r="T33" s="53">
        <v>13</v>
      </c>
      <c r="U33" s="53">
        <v>13</v>
      </c>
      <c r="V33" s="53">
        <v>35.8</v>
      </c>
      <c r="W33" s="53">
        <v>36</v>
      </c>
      <c r="X33" s="53">
        <v>37</v>
      </c>
      <c r="Y33" s="59">
        <v>35</v>
      </c>
      <c r="Z33" s="53">
        <v>36</v>
      </c>
      <c r="AA33" s="11"/>
    </row>
    <row r="34" spans="1:27" ht="12.75">
      <c r="A34" s="12" t="s">
        <v>36</v>
      </c>
      <c r="B34" s="49"/>
      <c r="C34" s="21"/>
      <c r="D34" s="21">
        <v>20049</v>
      </c>
      <c r="E34" s="21">
        <v>19857</v>
      </c>
      <c r="F34" s="21">
        <v>19878</v>
      </c>
      <c r="G34" s="93"/>
      <c r="H34" s="17"/>
      <c r="I34" s="17">
        <v>19664</v>
      </c>
      <c r="J34" s="17">
        <v>19725</v>
      </c>
      <c r="K34" s="17">
        <v>19758</v>
      </c>
      <c r="L34" s="54"/>
      <c r="M34" s="53"/>
      <c r="N34" s="53">
        <v>38</v>
      </c>
      <c r="O34" s="53">
        <v>44</v>
      </c>
      <c r="P34" s="53">
        <v>45</v>
      </c>
      <c r="Q34" s="54"/>
      <c r="R34" s="53"/>
      <c r="S34" s="53">
        <v>9.12</v>
      </c>
      <c r="T34" s="53">
        <v>4</v>
      </c>
      <c r="U34" s="53">
        <v>9</v>
      </c>
      <c r="V34" s="53"/>
      <c r="W34" s="53"/>
      <c r="X34" s="53">
        <v>37</v>
      </c>
      <c r="Y34" s="59">
        <v>38</v>
      </c>
      <c r="Z34" s="53"/>
      <c r="AA34" s="11"/>
    </row>
    <row r="35" spans="1:27" ht="12.75">
      <c r="A35" s="12" t="s">
        <v>37</v>
      </c>
      <c r="B35" s="49">
        <v>137188</v>
      </c>
      <c r="C35" s="21">
        <v>138671</v>
      </c>
      <c r="D35" s="21"/>
      <c r="E35" s="21"/>
      <c r="F35" s="21">
        <v>139712</v>
      </c>
      <c r="G35" s="93">
        <v>133287.93</v>
      </c>
      <c r="H35" s="17">
        <v>134900.4</v>
      </c>
      <c r="I35" s="17"/>
      <c r="J35" s="17"/>
      <c r="K35" s="17">
        <v>136063.72</v>
      </c>
      <c r="L35" s="54">
        <v>47.8</v>
      </c>
      <c r="M35" s="53">
        <v>47.23</v>
      </c>
      <c r="N35" s="53"/>
      <c r="O35" s="53"/>
      <c r="P35" s="53">
        <v>48</v>
      </c>
      <c r="Q35" s="54">
        <v>16.25</v>
      </c>
      <c r="R35" s="53">
        <v>16.16</v>
      </c>
      <c r="S35" s="53"/>
      <c r="T35" s="53"/>
      <c r="U35" s="53">
        <v>16</v>
      </c>
      <c r="V35" s="53">
        <v>36.1</v>
      </c>
      <c r="W35" s="53"/>
      <c r="X35" s="53"/>
      <c r="Y35" s="59"/>
      <c r="Z35" s="53">
        <v>38</v>
      </c>
      <c r="AA35" s="11"/>
    </row>
    <row r="36" spans="1:27" ht="12.75">
      <c r="A36" s="12" t="s">
        <v>38</v>
      </c>
      <c r="B36" s="49">
        <v>66316</v>
      </c>
      <c r="C36" s="21">
        <v>70580</v>
      </c>
      <c r="D36" s="21">
        <v>71449</v>
      </c>
      <c r="E36" s="21"/>
      <c r="F36" s="21">
        <v>70600</v>
      </c>
      <c r="G36" s="93">
        <v>66025.6</v>
      </c>
      <c r="H36" s="17">
        <v>69922.9</v>
      </c>
      <c r="I36" s="17">
        <v>68110</v>
      </c>
      <c r="J36" s="17">
        <v>70600</v>
      </c>
      <c r="K36" s="17"/>
      <c r="L36" s="54">
        <v>43.8</v>
      </c>
      <c r="M36" s="53">
        <v>44.2</v>
      </c>
      <c r="N36" s="53">
        <v>44</v>
      </c>
      <c r="O36" s="53"/>
      <c r="P36" s="53">
        <v>45</v>
      </c>
      <c r="Q36" s="54">
        <v>10.85</v>
      </c>
      <c r="R36" s="53">
        <v>10.8</v>
      </c>
      <c r="S36" s="53">
        <v>10.75</v>
      </c>
      <c r="T36" s="53"/>
      <c r="U36" s="53">
        <v>11</v>
      </c>
      <c r="V36" s="53">
        <v>36.6</v>
      </c>
      <c r="W36" s="53">
        <v>37.4</v>
      </c>
      <c r="X36" s="53">
        <v>37</v>
      </c>
      <c r="Y36" s="59"/>
      <c r="Z36" s="53">
        <v>37</v>
      </c>
      <c r="AA36" s="11"/>
    </row>
    <row r="37" spans="1:27" ht="12.75">
      <c r="A37" s="12" t="s">
        <v>39</v>
      </c>
      <c r="B37" s="49"/>
      <c r="C37" s="21"/>
      <c r="D37" s="21">
        <v>6437</v>
      </c>
      <c r="E37" s="21">
        <v>6639</v>
      </c>
      <c r="F37" s="21"/>
      <c r="G37" s="93"/>
      <c r="H37" s="17"/>
      <c r="I37" s="17">
        <v>6332</v>
      </c>
      <c r="J37" s="17">
        <v>6505</v>
      </c>
      <c r="K37" s="17"/>
      <c r="L37" s="54"/>
      <c r="M37" s="53"/>
      <c r="N37" s="53">
        <v>46.3</v>
      </c>
      <c r="O37" s="53">
        <v>46</v>
      </c>
      <c r="P37" s="53"/>
      <c r="Q37" s="54"/>
      <c r="R37" s="53"/>
      <c r="S37" s="53">
        <v>13.4</v>
      </c>
      <c r="T37" s="53">
        <v>13</v>
      </c>
      <c r="U37" s="53"/>
      <c r="V37" s="53"/>
      <c r="W37" s="53"/>
      <c r="X37" s="53">
        <v>36.6</v>
      </c>
      <c r="Y37" s="59">
        <v>38.9</v>
      </c>
      <c r="Z37" s="53"/>
      <c r="AA37" s="11"/>
    </row>
    <row r="38" spans="1:27" ht="12.75">
      <c r="A38" s="12" t="s">
        <v>40</v>
      </c>
      <c r="B38" s="49"/>
      <c r="C38" s="21"/>
      <c r="D38" s="21">
        <v>50483</v>
      </c>
      <c r="E38" s="21"/>
      <c r="F38" s="21"/>
      <c r="G38" s="93"/>
      <c r="H38" s="17"/>
      <c r="I38" s="17">
        <v>50308</v>
      </c>
      <c r="J38" s="17"/>
      <c r="K38" s="17"/>
      <c r="L38" s="54"/>
      <c r="M38" s="53"/>
      <c r="N38" s="53">
        <v>45</v>
      </c>
      <c r="O38" s="53"/>
      <c r="P38" s="53"/>
      <c r="Q38" s="54"/>
      <c r="R38" s="53"/>
      <c r="S38" s="53">
        <v>13</v>
      </c>
      <c r="T38" s="53"/>
      <c r="U38" s="53"/>
      <c r="V38" s="53"/>
      <c r="W38" s="53"/>
      <c r="X38" s="53"/>
      <c r="Y38" s="59"/>
      <c r="Z38" s="53"/>
      <c r="AA38" s="11"/>
    </row>
    <row r="39" spans="1:27" ht="12.75">
      <c r="A39" s="12" t="s">
        <v>41</v>
      </c>
      <c r="B39" s="49">
        <v>26876</v>
      </c>
      <c r="C39" s="16">
        <v>27319</v>
      </c>
      <c r="D39" s="16">
        <v>27291</v>
      </c>
      <c r="E39" s="16">
        <v>37274</v>
      </c>
      <c r="F39" s="16">
        <v>27317</v>
      </c>
      <c r="G39" s="92" t="s">
        <v>71</v>
      </c>
      <c r="H39" s="18" t="s">
        <v>71</v>
      </c>
      <c r="I39" s="18">
        <v>40061.4</v>
      </c>
      <c r="J39" s="18">
        <v>38609</v>
      </c>
      <c r="K39" s="17">
        <v>27317</v>
      </c>
      <c r="L39" s="54">
        <v>45.4</v>
      </c>
      <c r="M39" s="53">
        <v>45.4</v>
      </c>
      <c r="N39" s="53">
        <v>45.4</v>
      </c>
      <c r="O39" s="53">
        <v>46</v>
      </c>
      <c r="P39" s="53">
        <v>46</v>
      </c>
      <c r="Q39" s="54">
        <v>12.5</v>
      </c>
      <c r="R39" s="53">
        <v>11.1</v>
      </c>
      <c r="S39" s="53">
        <v>11.5</v>
      </c>
      <c r="T39" s="53">
        <v>11</v>
      </c>
      <c r="U39" s="53">
        <v>12</v>
      </c>
      <c r="V39" s="53">
        <v>37.6</v>
      </c>
      <c r="W39" s="52" t="s">
        <v>71</v>
      </c>
      <c r="X39" s="53">
        <v>37.2</v>
      </c>
      <c r="Y39" s="59">
        <v>38</v>
      </c>
      <c r="Z39" s="53">
        <v>38</v>
      </c>
      <c r="AA39" s="11"/>
    </row>
    <row r="40" spans="1:27" ht="12.75">
      <c r="A40" s="12" t="s">
        <v>42</v>
      </c>
      <c r="B40" s="49">
        <v>30715</v>
      </c>
      <c r="C40" s="16">
        <v>30846</v>
      </c>
      <c r="D40" s="16">
        <v>30964</v>
      </c>
      <c r="E40" s="16">
        <v>32288</v>
      </c>
      <c r="F40" s="16">
        <v>28090</v>
      </c>
      <c r="G40" s="92">
        <v>30254.54</v>
      </c>
      <c r="H40" s="18">
        <v>30379.1</v>
      </c>
      <c r="I40" s="18"/>
      <c r="J40" s="18">
        <v>31816.58</v>
      </c>
      <c r="K40" s="17">
        <v>27702</v>
      </c>
      <c r="L40" s="54">
        <v>45.13</v>
      </c>
      <c r="M40" s="53">
        <v>45.47</v>
      </c>
      <c r="N40" s="53">
        <v>45.76</v>
      </c>
      <c r="O40" s="53">
        <v>46</v>
      </c>
      <c r="P40" s="53">
        <v>48</v>
      </c>
      <c r="Q40" s="54">
        <v>9.67</v>
      </c>
      <c r="R40" s="53">
        <v>10.03</v>
      </c>
      <c r="S40" s="53">
        <v>10.23</v>
      </c>
      <c r="T40" s="53">
        <v>10</v>
      </c>
      <c r="U40" s="53">
        <v>10</v>
      </c>
      <c r="V40" s="53">
        <v>37.8</v>
      </c>
      <c r="W40" s="53">
        <v>37.54</v>
      </c>
      <c r="X40" s="53">
        <v>35.49</v>
      </c>
      <c r="Y40" s="59">
        <v>38</v>
      </c>
      <c r="Z40" s="53">
        <v>39</v>
      </c>
      <c r="AA40" s="11"/>
    </row>
    <row r="41" spans="1:27" ht="12.75">
      <c r="A41" s="12" t="s">
        <v>43</v>
      </c>
      <c r="B41" s="49">
        <v>53163</v>
      </c>
      <c r="C41" s="16">
        <v>54297</v>
      </c>
      <c r="D41" s="16">
        <v>57850</v>
      </c>
      <c r="E41" s="16"/>
      <c r="F41" s="16">
        <v>57516</v>
      </c>
      <c r="G41" s="92">
        <v>53805</v>
      </c>
      <c r="H41" s="18">
        <v>54809.06</v>
      </c>
      <c r="I41" s="18">
        <v>52917</v>
      </c>
      <c r="J41" s="18"/>
      <c r="K41" s="17">
        <v>52205</v>
      </c>
      <c r="L41" s="54">
        <v>46</v>
      </c>
      <c r="M41" s="53">
        <v>46</v>
      </c>
      <c r="N41" s="53">
        <v>46</v>
      </c>
      <c r="O41" s="53"/>
      <c r="P41" s="53">
        <v>46</v>
      </c>
      <c r="Q41" s="54">
        <v>13</v>
      </c>
      <c r="R41" s="53">
        <v>13</v>
      </c>
      <c r="S41" s="53">
        <v>12</v>
      </c>
      <c r="T41" s="53"/>
      <c r="U41" s="53">
        <v>12</v>
      </c>
      <c r="V41" s="53">
        <v>37</v>
      </c>
      <c r="W41" s="53">
        <v>38</v>
      </c>
      <c r="X41" s="53">
        <v>38</v>
      </c>
      <c r="Y41" s="59"/>
      <c r="Z41" s="53">
        <v>38</v>
      </c>
      <c r="AA41" s="11"/>
    </row>
    <row r="42" spans="1:27" ht="12.75">
      <c r="A42" s="12" t="s">
        <v>44</v>
      </c>
      <c r="B42" s="49">
        <v>8443</v>
      </c>
      <c r="C42" s="16"/>
      <c r="D42" s="16"/>
      <c r="E42" s="16"/>
      <c r="F42" s="16">
        <v>8664</v>
      </c>
      <c r="G42" s="92">
        <v>8385.6</v>
      </c>
      <c r="H42" s="18"/>
      <c r="I42" s="18"/>
      <c r="J42" s="18"/>
      <c r="K42" s="17">
        <v>8664</v>
      </c>
      <c r="L42" s="54">
        <v>48.18</v>
      </c>
      <c r="M42" s="53"/>
      <c r="N42" s="53"/>
      <c r="O42" s="53"/>
      <c r="P42" s="53">
        <v>49</v>
      </c>
      <c r="Q42" s="54">
        <v>16.31</v>
      </c>
      <c r="R42" s="53"/>
      <c r="S42" s="53"/>
      <c r="T42" s="53"/>
      <c r="U42" s="53">
        <v>15</v>
      </c>
      <c r="V42" s="53">
        <v>36.7</v>
      </c>
      <c r="W42" s="53"/>
      <c r="X42" s="53"/>
      <c r="Y42" s="59"/>
      <c r="Z42" s="53">
        <v>40</v>
      </c>
      <c r="AA42" s="11"/>
    </row>
    <row r="43" spans="1:27" ht="12.75">
      <c r="A43" s="12" t="s">
        <v>45</v>
      </c>
      <c r="B43" s="21">
        <v>40533</v>
      </c>
      <c r="C43" s="16">
        <v>40083</v>
      </c>
      <c r="D43" s="16">
        <v>45982</v>
      </c>
      <c r="E43" s="16">
        <v>73489</v>
      </c>
      <c r="F43" s="16">
        <v>40015</v>
      </c>
      <c r="G43" s="18">
        <v>40424.23</v>
      </c>
      <c r="H43" s="18">
        <v>35959.8</v>
      </c>
      <c r="I43" s="18">
        <v>40642</v>
      </c>
      <c r="J43" s="18">
        <v>64916</v>
      </c>
      <c r="K43" s="17">
        <v>39757</v>
      </c>
      <c r="L43" s="53">
        <v>45</v>
      </c>
      <c r="M43" s="53">
        <v>44</v>
      </c>
      <c r="N43" s="53">
        <v>44</v>
      </c>
      <c r="O43" s="53">
        <v>45</v>
      </c>
      <c r="P43" s="53">
        <v>45</v>
      </c>
      <c r="Q43" s="53">
        <v>13</v>
      </c>
      <c r="R43" s="53">
        <v>11</v>
      </c>
      <c r="S43" s="53">
        <v>11</v>
      </c>
      <c r="T43" s="53">
        <v>11</v>
      </c>
      <c r="U43" s="53">
        <v>12</v>
      </c>
      <c r="V43" s="53">
        <v>36</v>
      </c>
      <c r="W43" s="53">
        <v>37</v>
      </c>
      <c r="X43" s="53">
        <v>37</v>
      </c>
      <c r="Y43" s="59">
        <v>36</v>
      </c>
      <c r="Z43" s="53">
        <v>37</v>
      </c>
      <c r="AA43" s="11"/>
    </row>
    <row r="44" spans="1:27" ht="12.75">
      <c r="A44" s="12" t="s">
        <v>46</v>
      </c>
      <c r="B44" s="21">
        <v>6501</v>
      </c>
      <c r="C44" s="16"/>
      <c r="D44" s="16"/>
      <c r="E44" s="16"/>
      <c r="F44" s="16"/>
      <c r="G44" s="18">
        <v>6303.5</v>
      </c>
      <c r="H44" s="18"/>
      <c r="I44" s="18"/>
      <c r="J44" s="18"/>
      <c r="K44" s="17"/>
      <c r="L44" s="53">
        <v>43.2</v>
      </c>
      <c r="M44" s="53"/>
      <c r="N44" s="53"/>
      <c r="O44" s="53"/>
      <c r="P44" s="53"/>
      <c r="Q44" s="53">
        <v>10.9</v>
      </c>
      <c r="R44" s="53"/>
      <c r="S44" s="53"/>
      <c r="T44" s="53"/>
      <c r="U44" s="53"/>
      <c r="V44" s="52" t="s">
        <v>71</v>
      </c>
      <c r="W44" s="53"/>
      <c r="X44" s="53"/>
      <c r="Y44" s="59"/>
      <c r="Z44" s="53"/>
      <c r="AA44" s="11"/>
    </row>
    <row r="45" spans="1:27" ht="12.75">
      <c r="A45" s="12" t="s">
        <v>47</v>
      </c>
      <c r="B45" s="21">
        <v>38793</v>
      </c>
      <c r="C45" s="16">
        <v>39910</v>
      </c>
      <c r="D45" s="16">
        <v>39864</v>
      </c>
      <c r="E45" s="16">
        <v>39373</v>
      </c>
      <c r="F45" s="16">
        <v>36348</v>
      </c>
      <c r="G45" s="18" t="s">
        <v>71</v>
      </c>
      <c r="H45" s="18" t="s">
        <v>71</v>
      </c>
      <c r="I45" s="18">
        <v>39864</v>
      </c>
      <c r="J45" s="18"/>
      <c r="K45" s="17">
        <v>36348</v>
      </c>
      <c r="L45" s="53">
        <v>46</v>
      </c>
      <c r="M45" s="53">
        <v>46</v>
      </c>
      <c r="N45" s="53">
        <v>46</v>
      </c>
      <c r="O45" s="53">
        <v>46</v>
      </c>
      <c r="P45" s="53">
        <v>49</v>
      </c>
      <c r="Q45" s="53">
        <v>12</v>
      </c>
      <c r="R45" s="53">
        <v>12</v>
      </c>
      <c r="S45" s="53">
        <v>12</v>
      </c>
      <c r="T45" s="9">
        <v>13</v>
      </c>
      <c r="U45" s="9">
        <v>13</v>
      </c>
      <c r="V45" s="53">
        <v>38</v>
      </c>
      <c r="W45" s="53">
        <v>39</v>
      </c>
      <c r="X45" s="53">
        <v>38</v>
      </c>
      <c r="Y45" s="59">
        <v>38</v>
      </c>
      <c r="Z45" s="53">
        <v>40</v>
      </c>
      <c r="AA45" s="11"/>
    </row>
    <row r="46" spans="1:27" ht="12.75">
      <c r="A46" s="12" t="s">
        <v>48</v>
      </c>
      <c r="B46" s="21"/>
      <c r="C46" s="16"/>
      <c r="D46" s="16"/>
      <c r="E46" s="16"/>
      <c r="F46" s="16"/>
      <c r="G46" s="18"/>
      <c r="H46" s="18"/>
      <c r="I46" s="18"/>
      <c r="J46" s="18"/>
      <c r="K46" s="17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9"/>
      <c r="Z46" s="53"/>
      <c r="AA46" s="11"/>
    </row>
    <row r="47" spans="1:27" ht="12.75">
      <c r="A47" s="12" t="s">
        <v>49</v>
      </c>
      <c r="B47" s="21">
        <v>17406</v>
      </c>
      <c r="C47" s="16"/>
      <c r="D47" s="16">
        <v>15599</v>
      </c>
      <c r="E47" s="16">
        <v>25711</v>
      </c>
      <c r="F47" s="16">
        <v>16238</v>
      </c>
      <c r="G47" s="18">
        <v>14647.5</v>
      </c>
      <c r="H47" s="18"/>
      <c r="I47" s="18">
        <v>15758</v>
      </c>
      <c r="J47" s="18">
        <v>20129</v>
      </c>
      <c r="K47" s="17">
        <v>16141</v>
      </c>
      <c r="L47" s="53">
        <v>43.7</v>
      </c>
      <c r="M47" s="53"/>
      <c r="N47" s="53">
        <v>43.4</v>
      </c>
      <c r="O47" s="53">
        <v>43</v>
      </c>
      <c r="P47" s="53">
        <v>44</v>
      </c>
      <c r="Q47" s="53">
        <v>10.4</v>
      </c>
      <c r="R47" s="53"/>
      <c r="S47" s="53">
        <v>10.6</v>
      </c>
      <c r="T47" s="53">
        <v>9</v>
      </c>
      <c r="U47" s="53">
        <v>11</v>
      </c>
      <c r="V47" s="53">
        <v>33.3</v>
      </c>
      <c r="W47" s="53"/>
      <c r="X47" s="53">
        <v>34.2</v>
      </c>
      <c r="Y47" s="59">
        <v>34</v>
      </c>
      <c r="Z47" s="53">
        <v>34</v>
      </c>
      <c r="AA47" s="11"/>
    </row>
    <row r="48" spans="1:27" ht="12.75">
      <c r="A48" s="12" t="s">
        <v>50</v>
      </c>
      <c r="B48" s="21">
        <v>7492</v>
      </c>
      <c r="C48" s="16"/>
      <c r="D48" s="16"/>
      <c r="E48" s="16"/>
      <c r="F48" s="16">
        <v>7490</v>
      </c>
      <c r="G48" s="18">
        <v>7377.69</v>
      </c>
      <c r="H48" s="18"/>
      <c r="I48" s="18"/>
      <c r="J48" s="18"/>
      <c r="K48" s="17">
        <v>7406.8</v>
      </c>
      <c r="L48" s="53">
        <v>45.7</v>
      </c>
      <c r="M48" s="53"/>
      <c r="N48" s="53"/>
      <c r="O48" s="53"/>
      <c r="P48" s="53">
        <v>47</v>
      </c>
      <c r="Q48" s="53">
        <v>12.5</v>
      </c>
      <c r="R48" s="53"/>
      <c r="S48" s="53"/>
      <c r="T48" s="53"/>
      <c r="U48" s="53">
        <v>13</v>
      </c>
      <c r="V48" s="53">
        <v>37.3</v>
      </c>
      <c r="W48" s="53"/>
      <c r="X48" s="53"/>
      <c r="Y48" s="59"/>
      <c r="Z48" s="53">
        <v>37</v>
      </c>
      <c r="AA48" s="11"/>
    </row>
    <row r="49" spans="1:27" ht="12.75">
      <c r="A49" s="12" t="s">
        <v>51</v>
      </c>
      <c r="B49" s="21">
        <v>53489</v>
      </c>
      <c r="C49" s="16">
        <v>53182</v>
      </c>
      <c r="D49" s="16">
        <v>53633.36</v>
      </c>
      <c r="E49" s="16"/>
      <c r="F49" s="16"/>
      <c r="G49" s="18">
        <v>53368.01</v>
      </c>
      <c r="H49" s="18">
        <v>53073.02</v>
      </c>
      <c r="I49" s="18">
        <v>53633.36</v>
      </c>
      <c r="J49" s="18"/>
      <c r="K49" s="17"/>
      <c r="L49" s="53">
        <v>45.6</v>
      </c>
      <c r="M49" s="53">
        <v>45.9</v>
      </c>
      <c r="N49" s="53">
        <v>46.01</v>
      </c>
      <c r="O49" s="53"/>
      <c r="P49" s="53"/>
      <c r="Q49" s="53">
        <v>11.6</v>
      </c>
      <c r="R49" s="53">
        <v>11.6</v>
      </c>
      <c r="S49" s="53">
        <v>12.02</v>
      </c>
      <c r="T49" s="53"/>
      <c r="U49" s="53"/>
      <c r="V49" s="53">
        <v>36.4</v>
      </c>
      <c r="W49" s="53">
        <v>36.6</v>
      </c>
      <c r="X49" s="53">
        <v>37.1</v>
      </c>
      <c r="Y49" s="59"/>
      <c r="Z49" s="53"/>
      <c r="AA49" s="11"/>
    </row>
    <row r="50" spans="1:27" ht="12.75">
      <c r="A50" s="12" t="s">
        <v>52</v>
      </c>
      <c r="B50" s="21">
        <v>55365</v>
      </c>
      <c r="C50" s="16">
        <v>56598</v>
      </c>
      <c r="D50" s="16">
        <v>58555</v>
      </c>
      <c r="E50" s="16">
        <v>61864</v>
      </c>
      <c r="F50" s="16">
        <v>61642</v>
      </c>
      <c r="G50" s="18" t="s">
        <v>71</v>
      </c>
      <c r="H50" s="18">
        <v>52012</v>
      </c>
      <c r="I50" s="18">
        <v>53957.7</v>
      </c>
      <c r="J50" s="18">
        <v>64261</v>
      </c>
      <c r="K50" s="17">
        <v>61604</v>
      </c>
      <c r="L50" s="52" t="s">
        <v>71</v>
      </c>
      <c r="M50" s="53">
        <v>47</v>
      </c>
      <c r="N50" s="53">
        <v>45.5</v>
      </c>
      <c r="O50" s="53">
        <v>46</v>
      </c>
      <c r="P50" s="53">
        <v>46</v>
      </c>
      <c r="Q50" s="52" t="s">
        <v>71</v>
      </c>
      <c r="R50" s="53">
        <v>12.6</v>
      </c>
      <c r="S50" s="53">
        <v>13.3</v>
      </c>
      <c r="T50" s="53">
        <v>11</v>
      </c>
      <c r="U50" s="53">
        <v>12</v>
      </c>
      <c r="V50" s="52" t="s">
        <v>71</v>
      </c>
      <c r="W50" s="53">
        <v>39.4</v>
      </c>
      <c r="X50" s="53">
        <v>39.4</v>
      </c>
      <c r="Y50" s="59">
        <v>37</v>
      </c>
      <c r="Z50" s="53">
        <v>38</v>
      </c>
      <c r="AA50" s="11"/>
    </row>
    <row r="51" spans="1:27" ht="12.75">
      <c r="A51" s="12" t="s">
        <v>58</v>
      </c>
      <c r="B51" s="21">
        <v>33939</v>
      </c>
      <c r="C51" s="21"/>
      <c r="D51" s="21">
        <v>18024</v>
      </c>
      <c r="E51" s="21"/>
      <c r="F51" s="21"/>
      <c r="G51" s="17">
        <v>22953</v>
      </c>
      <c r="H51" s="17"/>
      <c r="I51" s="17">
        <v>17994.64</v>
      </c>
      <c r="J51" s="22"/>
      <c r="K51" s="22"/>
      <c r="L51" s="53">
        <v>45.3</v>
      </c>
      <c r="M51" s="53"/>
      <c r="N51" s="53">
        <v>45</v>
      </c>
      <c r="O51" s="53"/>
      <c r="P51" s="53"/>
      <c r="Q51" s="53">
        <v>12</v>
      </c>
      <c r="R51" s="53"/>
      <c r="S51" s="53">
        <v>14</v>
      </c>
      <c r="T51" s="53"/>
      <c r="U51" s="53"/>
      <c r="V51" s="52"/>
      <c r="W51" s="53"/>
      <c r="X51" s="53">
        <v>30</v>
      </c>
      <c r="Y51" s="59"/>
      <c r="Z51" s="53"/>
      <c r="AA51" s="11"/>
    </row>
    <row r="52" spans="1:27" ht="12.75">
      <c r="A52" s="12" t="s">
        <v>53</v>
      </c>
      <c r="B52" s="21">
        <v>40007</v>
      </c>
      <c r="C52" s="21">
        <v>39629</v>
      </c>
      <c r="D52" s="21">
        <v>30695</v>
      </c>
      <c r="E52" s="21">
        <v>30150</v>
      </c>
      <c r="F52" s="21">
        <v>30212</v>
      </c>
      <c r="G52" s="17">
        <v>38682</v>
      </c>
      <c r="H52" s="17">
        <v>38112.11</v>
      </c>
      <c r="I52" s="17">
        <v>29746.4</v>
      </c>
      <c r="J52" s="17">
        <v>29200</v>
      </c>
      <c r="K52" s="17">
        <v>29281</v>
      </c>
      <c r="L52" s="53">
        <v>45.9</v>
      </c>
      <c r="M52" s="53">
        <v>46.3</v>
      </c>
      <c r="N52" s="53">
        <v>46.3</v>
      </c>
      <c r="O52" s="53">
        <v>46</v>
      </c>
      <c r="P52" s="53">
        <v>46</v>
      </c>
      <c r="Q52" s="53">
        <v>13.6</v>
      </c>
      <c r="R52" s="53">
        <v>14.8</v>
      </c>
      <c r="S52" s="53">
        <v>13.7</v>
      </c>
      <c r="T52" s="53">
        <v>14</v>
      </c>
      <c r="U52" s="53">
        <v>14</v>
      </c>
      <c r="V52" s="52" t="s">
        <v>71</v>
      </c>
      <c r="W52" s="53">
        <v>35.57</v>
      </c>
      <c r="X52" s="53">
        <v>43</v>
      </c>
      <c r="Y52" s="59">
        <v>36</v>
      </c>
      <c r="Z52" s="53">
        <v>36</v>
      </c>
      <c r="AA52" s="11"/>
    </row>
    <row r="53" spans="1:27" ht="12.75">
      <c r="A53" s="12" t="s">
        <v>54</v>
      </c>
      <c r="B53" s="21">
        <v>7860</v>
      </c>
      <c r="C53" s="21">
        <v>7919</v>
      </c>
      <c r="D53" s="21">
        <v>7889</v>
      </c>
      <c r="E53" s="21">
        <v>8261</v>
      </c>
      <c r="F53" s="21"/>
      <c r="G53" s="17">
        <v>7720</v>
      </c>
      <c r="H53" s="17">
        <v>7797</v>
      </c>
      <c r="I53" s="17">
        <v>7766</v>
      </c>
      <c r="J53" s="17">
        <v>8136</v>
      </c>
      <c r="K53" s="17"/>
      <c r="L53" s="53">
        <v>46.2</v>
      </c>
      <c r="M53" s="53">
        <v>45.5</v>
      </c>
      <c r="N53" s="53">
        <v>45.6</v>
      </c>
      <c r="O53" s="53">
        <v>45.6</v>
      </c>
      <c r="P53" s="53"/>
      <c r="Q53" s="53">
        <v>11.4</v>
      </c>
      <c r="R53" s="53">
        <v>11.3</v>
      </c>
      <c r="S53" s="53">
        <v>11.1</v>
      </c>
      <c r="T53" s="53">
        <v>10.9</v>
      </c>
      <c r="U53" s="53"/>
      <c r="V53" s="53">
        <v>37.6</v>
      </c>
      <c r="W53" s="53">
        <v>37.2</v>
      </c>
      <c r="X53" s="53">
        <v>37</v>
      </c>
      <c r="Y53" s="59">
        <v>37</v>
      </c>
      <c r="Z53" s="53"/>
      <c r="AA53" s="11"/>
    </row>
    <row r="54" spans="1:27" ht="12.75">
      <c r="A54" s="12" t="s">
        <v>56</v>
      </c>
      <c r="B54" s="23">
        <f>(SUM(B4:B53))/40</f>
        <v>36199.725</v>
      </c>
      <c r="C54" s="23">
        <f>(SUM(C4:C53)/29)</f>
        <v>44297.793103448275</v>
      </c>
      <c r="D54" s="24">
        <f>SUM(D4:D53)/40</f>
        <v>35601.034</v>
      </c>
      <c r="E54" s="24">
        <f>(SUM(E4:E53)/27)</f>
        <v>39450.444444444445</v>
      </c>
      <c r="F54" s="24"/>
      <c r="G54" s="61">
        <f>(SUM(G4:G53))/32</f>
        <v>37784.720937499995</v>
      </c>
      <c r="H54" s="61">
        <f>(SUM(H4:H53))/23</f>
        <v>44805.364782608696</v>
      </c>
      <c r="I54" s="61">
        <f>(SUM(I4:I53))/39</f>
        <v>34004.19102564103</v>
      </c>
      <c r="J54" s="61">
        <f>(SUM(J4:J53)-87)/26</f>
        <v>37240.691538461535</v>
      </c>
      <c r="K54" s="61"/>
      <c r="L54" s="56">
        <f>SUM(L4:L53)/36</f>
        <v>43.988333333333344</v>
      </c>
      <c r="M54" s="56">
        <f>SUM(M4:M53)/29</f>
        <v>45.12103448275863</v>
      </c>
      <c r="N54" s="57">
        <f>SUM(N4:N53)/40</f>
        <v>45.25099999999999</v>
      </c>
      <c r="O54" s="57">
        <f>(SUM(O4:O53)/27)</f>
        <v>45.46666666666666</v>
      </c>
      <c r="P54" s="57"/>
      <c r="Q54" s="56">
        <f>SUM(Q4:Q53)/38</f>
        <v>12.148947368421053</v>
      </c>
      <c r="R54" s="56">
        <f>SUM(R4:R53)/28</f>
        <v>12.170000000000003</v>
      </c>
      <c r="S54" s="56">
        <f>SUM(S4:S53)/40</f>
        <v>11.695000000000002</v>
      </c>
      <c r="T54" s="56">
        <f>(SUM(T4:T53)/26)</f>
        <v>11.234615384615383</v>
      </c>
      <c r="U54" s="56"/>
      <c r="V54" s="56">
        <f>SUM(V4:V52)/30</f>
        <v>35.316666666666656</v>
      </c>
      <c r="W54" s="56">
        <f>SUM(W4:W53)/24</f>
        <v>36.78291666666667</v>
      </c>
      <c r="X54" s="56">
        <f>SUM(X4:X53)/36</f>
        <v>37.07361111111112</v>
      </c>
      <c r="Y54" s="60">
        <f>(SUM(Y4:Y53))/26</f>
        <v>35.69230769230769</v>
      </c>
      <c r="Z54" s="53"/>
      <c r="AA54" s="11"/>
    </row>
  </sheetData>
  <sheetProtection/>
  <mergeCells count="6">
    <mergeCell ref="A1:I1"/>
    <mergeCell ref="B2:F2"/>
    <mergeCell ref="G2:K2"/>
    <mergeCell ref="L2:P2"/>
    <mergeCell ref="Q2:U2"/>
    <mergeCell ref="V2:Z2"/>
  </mergeCells>
  <printOptions/>
  <pageMargins left="0.75" right="0.75" top="1" bottom="1" header="0.5" footer="0.5"/>
  <pageSetup horizontalDpi="355" verticalDpi="355" orientation="landscape" r:id="rId1"/>
  <headerFooter alignWithMargins="0">
    <oddHeader>&amp;LMetric 1: Workforce Composition &amp;CClassified Employees&amp;RDepartments and Agencies</oddHeader>
  </headerFooter>
  <rowBreaks count="2" manualBreakCount="2">
    <brk id="2" max="255" man="1"/>
    <brk id="53" max="255" man="1"/>
  </rowBreaks>
  <colBreaks count="4" manualBreakCount="4">
    <brk id="6" max="65535" man="1"/>
    <brk id="11" max="65535" man="1"/>
    <brk id="16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0">
      <selection activeCell="L52" sqref="L52"/>
    </sheetView>
  </sheetViews>
  <sheetFormatPr defaultColWidth="9.140625" defaultRowHeight="12.75"/>
  <cols>
    <col min="1" max="1" width="16.7109375" style="0" customWidth="1"/>
    <col min="2" max="4" width="12.7109375" style="0" customWidth="1"/>
    <col min="5" max="6" width="12.7109375" style="2" customWidth="1"/>
    <col min="7" max="7" width="14.8515625" style="0" customWidth="1"/>
    <col min="8" max="8" width="12.7109375" style="0" customWidth="1"/>
    <col min="9" max="9" width="12.8515625" style="0" customWidth="1"/>
    <col min="10" max="11" width="16.140625" style="0" customWidth="1"/>
    <col min="12" max="12" width="15.00390625" style="0" customWidth="1"/>
  </cols>
  <sheetData>
    <row r="1" spans="1:12" ht="12.75" customHeight="1">
      <c r="A1" s="110" t="s">
        <v>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>
      <c r="A2" s="34"/>
      <c r="B2" s="104" t="s">
        <v>62</v>
      </c>
      <c r="C2" s="105"/>
      <c r="D2" s="105"/>
      <c r="E2" s="111"/>
      <c r="F2" s="112"/>
      <c r="G2" s="108" t="s">
        <v>63</v>
      </c>
      <c r="H2" s="113"/>
      <c r="I2" s="113"/>
      <c r="J2" s="95"/>
      <c r="K2" s="95"/>
      <c r="L2" s="26"/>
    </row>
    <row r="3" spans="1:12" ht="12.75">
      <c r="A3" s="27" t="s">
        <v>60</v>
      </c>
      <c r="B3" s="13">
        <v>2005</v>
      </c>
      <c r="C3" s="13">
        <v>2006</v>
      </c>
      <c r="D3" s="13">
        <v>2007</v>
      </c>
      <c r="E3" s="13">
        <v>2008</v>
      </c>
      <c r="F3" s="13">
        <v>2009</v>
      </c>
      <c r="G3" s="13">
        <v>2005</v>
      </c>
      <c r="H3" s="28">
        <v>2006</v>
      </c>
      <c r="I3" s="29">
        <v>2007</v>
      </c>
      <c r="J3" s="30">
        <v>2008</v>
      </c>
      <c r="K3" s="29">
        <v>2009</v>
      </c>
      <c r="L3" s="26"/>
    </row>
    <row r="4" spans="1:12" ht="12.75">
      <c r="A4" s="27" t="s">
        <v>6</v>
      </c>
      <c r="B4" s="77">
        <v>34523</v>
      </c>
      <c r="C4" s="67">
        <v>37124.45</v>
      </c>
      <c r="D4" s="67">
        <v>39511</v>
      </c>
      <c r="E4" s="66">
        <v>41596</v>
      </c>
      <c r="F4" s="66"/>
      <c r="G4" s="66">
        <v>12433</v>
      </c>
      <c r="H4" s="66">
        <v>13369.35</v>
      </c>
      <c r="I4" s="67">
        <v>14701</v>
      </c>
      <c r="J4" s="68" t="s">
        <v>71</v>
      </c>
      <c r="K4" s="69"/>
      <c r="L4" s="26"/>
    </row>
    <row r="5" spans="1:12" ht="12.75">
      <c r="A5" s="27" t="s">
        <v>7</v>
      </c>
      <c r="B5" s="77">
        <v>46860</v>
      </c>
      <c r="C5" s="66">
        <v>47570</v>
      </c>
      <c r="D5" s="67"/>
      <c r="E5" s="66">
        <v>52808</v>
      </c>
      <c r="F5" s="66">
        <v>53964</v>
      </c>
      <c r="G5" s="66">
        <v>18501</v>
      </c>
      <c r="H5" s="66">
        <v>29125</v>
      </c>
      <c r="I5" s="67"/>
      <c r="J5" s="68">
        <v>25117</v>
      </c>
      <c r="K5" s="69">
        <v>24936</v>
      </c>
      <c r="L5" s="26"/>
    </row>
    <row r="6" spans="1:12" ht="12.75">
      <c r="A6" s="27" t="s">
        <v>8</v>
      </c>
      <c r="B6" s="78"/>
      <c r="C6" s="67">
        <v>35220</v>
      </c>
      <c r="D6" s="67">
        <v>37151</v>
      </c>
      <c r="E6" s="66">
        <v>36442</v>
      </c>
      <c r="F6" s="66"/>
      <c r="G6" s="66"/>
      <c r="H6" s="66">
        <v>10560</v>
      </c>
      <c r="I6" s="67">
        <v>11888</v>
      </c>
      <c r="J6" s="70">
        <v>11888</v>
      </c>
      <c r="K6" s="71"/>
      <c r="L6" s="26"/>
    </row>
    <row r="7" spans="1:12" ht="12.75">
      <c r="A7" s="27" t="s">
        <v>9</v>
      </c>
      <c r="B7" s="66">
        <v>32081</v>
      </c>
      <c r="C7" s="67"/>
      <c r="D7" s="67">
        <v>32361.28</v>
      </c>
      <c r="E7" s="66"/>
      <c r="F7" s="66">
        <v>35956</v>
      </c>
      <c r="G7" s="66">
        <v>19531</v>
      </c>
      <c r="H7" s="66"/>
      <c r="I7" s="67"/>
      <c r="J7" s="70"/>
      <c r="K7" s="71"/>
      <c r="L7" s="26"/>
    </row>
    <row r="8" spans="1:13" ht="12.75">
      <c r="A8" s="27" t="s">
        <v>10</v>
      </c>
      <c r="B8" s="66">
        <v>57018</v>
      </c>
      <c r="C8" s="71">
        <f>5760.29*12</f>
        <v>69123.48</v>
      </c>
      <c r="D8" s="67">
        <v>61383</v>
      </c>
      <c r="E8" s="79">
        <v>64467.36</v>
      </c>
      <c r="F8" s="79"/>
      <c r="G8" s="66">
        <v>17105.4</v>
      </c>
      <c r="H8" s="66">
        <f>C8*0.3</f>
        <v>20737.043999999998</v>
      </c>
      <c r="I8" s="67">
        <v>18414</v>
      </c>
      <c r="J8" s="70">
        <v>1997.35</v>
      </c>
      <c r="K8" s="71"/>
      <c r="L8" s="26"/>
      <c r="M8" s="4"/>
    </row>
    <row r="9" spans="1:12" ht="12.75">
      <c r="A9" s="27" t="s">
        <v>11</v>
      </c>
      <c r="B9" s="66">
        <v>49980</v>
      </c>
      <c r="C9" s="67">
        <v>50632</v>
      </c>
      <c r="D9" s="67">
        <v>53088</v>
      </c>
      <c r="E9" s="66">
        <v>50760</v>
      </c>
      <c r="F9" s="66"/>
      <c r="G9" s="66">
        <v>15173</v>
      </c>
      <c r="H9" s="66" t="s">
        <v>75</v>
      </c>
      <c r="I9" s="67">
        <v>12312</v>
      </c>
      <c r="J9" s="70">
        <v>19621</v>
      </c>
      <c r="K9" s="71"/>
      <c r="L9" s="26"/>
    </row>
    <row r="10" spans="1:12" ht="12.75">
      <c r="A10" s="27" t="s">
        <v>12</v>
      </c>
      <c r="B10" s="66"/>
      <c r="C10" s="67"/>
      <c r="D10" s="67"/>
      <c r="E10" s="66"/>
      <c r="F10" s="66"/>
      <c r="G10" s="66"/>
      <c r="H10" s="66"/>
      <c r="I10" s="67"/>
      <c r="J10" s="70"/>
      <c r="K10" s="71"/>
      <c r="L10" s="26"/>
    </row>
    <row r="11" spans="1:12" ht="12.75">
      <c r="A11" s="27" t="s">
        <v>13</v>
      </c>
      <c r="B11" s="66">
        <v>35844</v>
      </c>
      <c r="C11" s="67">
        <v>37873</v>
      </c>
      <c r="D11" s="67">
        <v>40453</v>
      </c>
      <c r="E11" s="66">
        <v>40017</v>
      </c>
      <c r="F11" s="66">
        <v>39653</v>
      </c>
      <c r="G11" s="66">
        <v>13022</v>
      </c>
      <c r="H11" s="66">
        <v>16486</v>
      </c>
      <c r="I11" s="67">
        <v>17996</v>
      </c>
      <c r="J11" s="70">
        <v>10424</v>
      </c>
      <c r="K11" s="71">
        <v>20088</v>
      </c>
      <c r="L11" s="26"/>
    </row>
    <row r="12" spans="1:12" ht="12.75">
      <c r="A12" s="27" t="s">
        <v>14</v>
      </c>
      <c r="B12" s="66">
        <v>39093</v>
      </c>
      <c r="C12" s="67"/>
      <c r="D12" s="67"/>
      <c r="E12" s="66">
        <v>34508</v>
      </c>
      <c r="F12" s="66">
        <v>34653</v>
      </c>
      <c r="G12" s="66">
        <v>11368</v>
      </c>
      <c r="H12" s="66"/>
      <c r="I12" s="67"/>
      <c r="J12" s="70">
        <v>23438</v>
      </c>
      <c r="K12" s="71">
        <v>22075</v>
      </c>
      <c r="L12" s="26"/>
    </row>
    <row r="13" spans="1:12" ht="12.75">
      <c r="A13" s="27" t="s">
        <v>15</v>
      </c>
      <c r="B13" s="66">
        <v>26570.86</v>
      </c>
      <c r="C13" s="67">
        <v>39401</v>
      </c>
      <c r="D13" s="67">
        <v>38589.86</v>
      </c>
      <c r="E13" s="66"/>
      <c r="F13" s="66">
        <v>37924</v>
      </c>
      <c r="G13" s="66">
        <v>11486.91</v>
      </c>
      <c r="H13" s="66"/>
      <c r="I13" s="67">
        <v>15784.41</v>
      </c>
      <c r="J13" s="70"/>
      <c r="K13" s="71">
        <v>15170</v>
      </c>
      <c r="L13" s="26"/>
    </row>
    <row r="14" spans="1:12" ht="12.75">
      <c r="A14" s="27" t="s">
        <v>16</v>
      </c>
      <c r="B14" s="66">
        <v>38669.5</v>
      </c>
      <c r="C14" s="67"/>
      <c r="D14" s="67"/>
      <c r="E14" s="66"/>
      <c r="F14" s="66"/>
      <c r="G14" s="66">
        <v>7219.6</v>
      </c>
      <c r="H14" s="66"/>
      <c r="I14" s="67"/>
      <c r="J14" s="70"/>
      <c r="K14" s="71"/>
      <c r="L14" s="26"/>
    </row>
    <row r="15" spans="1:12" ht="12.75">
      <c r="A15" s="27" t="s">
        <v>17</v>
      </c>
      <c r="B15" s="66">
        <v>36479</v>
      </c>
      <c r="C15" s="67">
        <v>38436</v>
      </c>
      <c r="D15" s="67">
        <v>40365</v>
      </c>
      <c r="E15" s="66"/>
      <c r="F15" s="66"/>
      <c r="G15" s="66">
        <v>19850</v>
      </c>
      <c r="H15" s="66">
        <v>21419</v>
      </c>
      <c r="I15" s="67">
        <v>15934</v>
      </c>
      <c r="J15" s="70"/>
      <c r="K15" s="71"/>
      <c r="L15" s="26"/>
    </row>
    <row r="16" spans="1:12" ht="12.75">
      <c r="A16" s="27" t="s">
        <v>18</v>
      </c>
      <c r="B16" s="66"/>
      <c r="C16" s="67"/>
      <c r="D16" s="67">
        <v>52614.36</v>
      </c>
      <c r="E16" s="66"/>
      <c r="F16" s="66"/>
      <c r="G16" s="66"/>
      <c r="H16" s="66"/>
      <c r="I16" s="67"/>
      <c r="J16" s="70"/>
      <c r="K16" s="71"/>
      <c r="L16" s="26"/>
    </row>
    <row r="17" spans="1:12" ht="12.75">
      <c r="A17" s="27" t="s">
        <v>19</v>
      </c>
      <c r="B17" s="66">
        <v>31901</v>
      </c>
      <c r="C17" s="66">
        <v>27574.36</v>
      </c>
      <c r="D17" s="67">
        <v>34775</v>
      </c>
      <c r="E17" s="66">
        <v>35720</v>
      </c>
      <c r="F17" s="66">
        <v>35954</v>
      </c>
      <c r="G17" s="66">
        <v>14620</v>
      </c>
      <c r="H17" s="66">
        <v>8945</v>
      </c>
      <c r="I17" s="67">
        <v>15902</v>
      </c>
      <c r="J17" s="68">
        <v>16913</v>
      </c>
      <c r="K17" s="69">
        <v>16913</v>
      </c>
      <c r="L17" s="26"/>
    </row>
    <row r="18" spans="1:12" ht="12.75">
      <c r="A18" s="27" t="s">
        <v>20</v>
      </c>
      <c r="B18" s="66">
        <v>44817.39</v>
      </c>
      <c r="C18" s="67">
        <v>45294.84</v>
      </c>
      <c r="D18" s="67">
        <v>47596.69</v>
      </c>
      <c r="E18" s="66"/>
      <c r="F18" s="66">
        <v>51139</v>
      </c>
      <c r="G18" s="66" t="s">
        <v>71</v>
      </c>
      <c r="H18" s="66">
        <v>23606.47</v>
      </c>
      <c r="I18" s="67">
        <v>14046.12</v>
      </c>
      <c r="J18" s="70"/>
      <c r="K18" s="71">
        <v>18500</v>
      </c>
      <c r="L18" s="26" t="s">
        <v>80</v>
      </c>
    </row>
    <row r="19" spans="1:12" ht="12.75">
      <c r="A19" s="27" t="s">
        <v>21</v>
      </c>
      <c r="B19" s="66">
        <v>33918</v>
      </c>
      <c r="C19" s="67">
        <v>35074</v>
      </c>
      <c r="D19" s="67">
        <v>36398</v>
      </c>
      <c r="E19" s="66"/>
      <c r="F19" s="66"/>
      <c r="G19" s="66">
        <v>5531</v>
      </c>
      <c r="H19" s="66">
        <v>5675</v>
      </c>
      <c r="I19" s="67">
        <v>6104</v>
      </c>
      <c r="J19" s="70"/>
      <c r="K19" s="71"/>
      <c r="L19" s="26"/>
    </row>
    <row r="20" spans="1:12" ht="12.75">
      <c r="A20" s="27" t="s">
        <v>22</v>
      </c>
      <c r="B20" s="66"/>
      <c r="C20" s="67"/>
      <c r="D20" s="67"/>
      <c r="E20" s="80">
        <v>18319.53</v>
      </c>
      <c r="F20" s="69">
        <v>37721</v>
      </c>
      <c r="G20" s="66"/>
      <c r="H20" s="66"/>
      <c r="I20" s="67"/>
      <c r="J20" s="72">
        <v>5694.4</v>
      </c>
      <c r="K20" s="71">
        <v>7965</v>
      </c>
      <c r="L20" s="26"/>
    </row>
    <row r="21" spans="1:12" ht="12.75">
      <c r="A21" s="27" t="s">
        <v>23</v>
      </c>
      <c r="B21" s="66">
        <v>35503</v>
      </c>
      <c r="C21" s="67">
        <v>36990</v>
      </c>
      <c r="D21" s="67">
        <v>38180</v>
      </c>
      <c r="E21" s="66">
        <v>42140</v>
      </c>
      <c r="F21" s="66">
        <v>43621</v>
      </c>
      <c r="G21" s="66">
        <v>14903</v>
      </c>
      <c r="H21" s="66">
        <v>13316</v>
      </c>
      <c r="I21" s="67">
        <v>12218</v>
      </c>
      <c r="J21" s="70">
        <v>15600</v>
      </c>
      <c r="K21" s="71">
        <v>15330</v>
      </c>
      <c r="L21" s="26"/>
    </row>
    <row r="22" spans="1:12" ht="12.75">
      <c r="A22" s="27" t="s">
        <v>24</v>
      </c>
      <c r="B22" s="66"/>
      <c r="C22" s="67"/>
      <c r="D22" s="67">
        <v>37334</v>
      </c>
      <c r="E22" s="66">
        <v>38868</v>
      </c>
      <c r="F22" s="66">
        <v>40711</v>
      </c>
      <c r="G22" s="66"/>
      <c r="H22" s="66"/>
      <c r="I22" s="67"/>
      <c r="J22" s="70"/>
      <c r="K22" s="69" t="s">
        <v>71</v>
      </c>
      <c r="L22" s="26"/>
    </row>
    <row r="23" spans="1:12" ht="12.75">
      <c r="A23" s="27" t="s">
        <v>25</v>
      </c>
      <c r="B23" s="66"/>
      <c r="C23" s="67"/>
      <c r="D23" s="67"/>
      <c r="E23" s="66">
        <v>47490</v>
      </c>
      <c r="F23" s="66"/>
      <c r="G23" s="66"/>
      <c r="H23" s="66"/>
      <c r="I23" s="67"/>
      <c r="J23" s="70">
        <v>24237</v>
      </c>
      <c r="K23" s="71"/>
      <c r="L23" s="26"/>
    </row>
    <row r="24" spans="1:12" ht="12.75">
      <c r="A24" s="27" t="s">
        <v>26</v>
      </c>
      <c r="B24" s="66">
        <v>49040</v>
      </c>
      <c r="C24" s="67"/>
      <c r="D24" s="67"/>
      <c r="E24" s="66"/>
      <c r="F24" s="66">
        <v>55783</v>
      </c>
      <c r="G24" s="66">
        <v>13240.8</v>
      </c>
      <c r="H24" s="66"/>
      <c r="I24" s="67"/>
      <c r="J24" s="70"/>
      <c r="K24" s="71">
        <v>15507</v>
      </c>
      <c r="L24" s="26"/>
    </row>
    <row r="25" spans="1:12" ht="12.75">
      <c r="A25" s="27" t="s">
        <v>27</v>
      </c>
      <c r="B25" s="66">
        <v>47940</v>
      </c>
      <c r="C25" s="67">
        <v>49715</v>
      </c>
      <c r="D25" s="67">
        <v>51667</v>
      </c>
      <c r="E25" s="66"/>
      <c r="F25" s="66"/>
      <c r="G25" s="66">
        <v>24804</v>
      </c>
      <c r="H25" s="66">
        <v>25702.66</v>
      </c>
      <c r="I25" s="67">
        <v>13806</v>
      </c>
      <c r="J25" s="70"/>
      <c r="K25" s="71"/>
      <c r="L25" s="26"/>
    </row>
    <row r="26" spans="1:12" ht="12.75">
      <c r="A26" s="27" t="s">
        <v>28</v>
      </c>
      <c r="B26" s="66">
        <v>48800</v>
      </c>
      <c r="C26" s="67">
        <v>50600</v>
      </c>
      <c r="D26" s="67">
        <v>46700</v>
      </c>
      <c r="E26" s="66"/>
      <c r="F26" s="66">
        <v>52200</v>
      </c>
      <c r="G26" s="66">
        <v>14600</v>
      </c>
      <c r="H26" s="66">
        <v>15200</v>
      </c>
      <c r="I26" s="67">
        <v>14000</v>
      </c>
      <c r="J26" s="70"/>
      <c r="K26" s="71">
        <v>15660</v>
      </c>
      <c r="L26" s="26"/>
    </row>
    <row r="27" spans="1:12" ht="12.75">
      <c r="A27" s="27" t="s">
        <v>29</v>
      </c>
      <c r="B27" s="66">
        <v>29283</v>
      </c>
      <c r="C27" s="67">
        <v>28062.44</v>
      </c>
      <c r="D27" s="67">
        <v>30736</v>
      </c>
      <c r="E27" s="66">
        <v>32407</v>
      </c>
      <c r="F27" s="66"/>
      <c r="G27" s="66">
        <v>9432</v>
      </c>
      <c r="H27" s="66">
        <v>9661.57</v>
      </c>
      <c r="I27" s="67">
        <v>10871</v>
      </c>
      <c r="J27" s="70">
        <v>11623</v>
      </c>
      <c r="K27" s="71"/>
      <c r="L27" s="26"/>
    </row>
    <row r="28" spans="1:12" ht="12.75">
      <c r="A28" s="27" t="s">
        <v>30</v>
      </c>
      <c r="B28" s="66">
        <v>29184.77</v>
      </c>
      <c r="C28" s="67"/>
      <c r="D28" s="67">
        <v>30716.25</v>
      </c>
      <c r="E28" s="66"/>
      <c r="F28" s="66"/>
      <c r="G28" s="66">
        <v>16557.37</v>
      </c>
      <c r="H28" s="66"/>
      <c r="I28" s="67">
        <v>15208</v>
      </c>
      <c r="J28" s="70"/>
      <c r="K28" s="71"/>
      <c r="L28" s="26"/>
    </row>
    <row r="29" spans="1:12" ht="12.75">
      <c r="A29" s="27" t="s">
        <v>31</v>
      </c>
      <c r="B29" s="66">
        <v>32489.6</v>
      </c>
      <c r="C29" s="67">
        <v>34876</v>
      </c>
      <c r="D29" s="67">
        <v>38234</v>
      </c>
      <c r="E29" s="66">
        <v>41496</v>
      </c>
      <c r="F29" s="66">
        <v>41947</v>
      </c>
      <c r="G29" s="66"/>
      <c r="H29" s="66">
        <v>8991</v>
      </c>
      <c r="I29" s="67"/>
      <c r="J29" s="68"/>
      <c r="K29" s="69">
        <v>13940</v>
      </c>
      <c r="L29" s="26"/>
    </row>
    <row r="30" spans="1:12" ht="12.75">
      <c r="A30" s="27" t="s">
        <v>32</v>
      </c>
      <c r="B30" s="66">
        <v>33738</v>
      </c>
      <c r="C30" s="67"/>
      <c r="D30" s="67">
        <v>36760</v>
      </c>
      <c r="E30" s="66"/>
      <c r="F30" s="66"/>
      <c r="G30" s="66">
        <v>21723</v>
      </c>
      <c r="H30" s="66"/>
      <c r="I30" s="67">
        <v>20386</v>
      </c>
      <c r="J30" s="70"/>
      <c r="K30" s="71"/>
      <c r="L30" s="26"/>
    </row>
    <row r="31" spans="1:12" ht="12.75">
      <c r="A31" s="27" t="s">
        <v>33</v>
      </c>
      <c r="B31" s="66">
        <v>46414</v>
      </c>
      <c r="C31" s="67">
        <v>48099</v>
      </c>
      <c r="D31" s="67">
        <v>49954</v>
      </c>
      <c r="E31" s="66">
        <v>48222</v>
      </c>
      <c r="F31" s="66">
        <v>50369</v>
      </c>
      <c r="G31" s="66">
        <v>20835</v>
      </c>
      <c r="H31" s="66">
        <v>17796</v>
      </c>
      <c r="I31" s="67">
        <v>16132</v>
      </c>
      <c r="J31" s="70">
        <v>17449</v>
      </c>
      <c r="K31" s="71">
        <v>17060</v>
      </c>
      <c r="L31" s="26"/>
    </row>
    <row r="32" spans="1:12" ht="12.75">
      <c r="A32" s="27" t="s">
        <v>34</v>
      </c>
      <c r="B32" s="66"/>
      <c r="C32" s="67"/>
      <c r="D32" s="67">
        <v>39530</v>
      </c>
      <c r="E32" s="66">
        <v>45367</v>
      </c>
      <c r="F32" s="66">
        <v>45822</v>
      </c>
      <c r="G32" s="66"/>
      <c r="H32" s="66"/>
      <c r="I32" s="67">
        <v>17393</v>
      </c>
      <c r="J32" s="70">
        <v>21254</v>
      </c>
      <c r="K32" s="71" t="s">
        <v>71</v>
      </c>
      <c r="L32" s="26"/>
    </row>
    <row r="33" spans="1:12" ht="12.75">
      <c r="A33" s="27" t="s">
        <v>35</v>
      </c>
      <c r="B33" s="66">
        <v>49736</v>
      </c>
      <c r="C33" s="67">
        <v>53282.07</v>
      </c>
      <c r="D33" s="67">
        <v>56353.6</v>
      </c>
      <c r="E33" s="66">
        <v>56656</v>
      </c>
      <c r="F33" s="66">
        <v>58465</v>
      </c>
      <c r="G33" s="66">
        <v>12803.62</v>
      </c>
      <c r="H33" s="66">
        <v>14439.44</v>
      </c>
      <c r="I33" s="67">
        <v>15746.88</v>
      </c>
      <c r="J33" s="70">
        <v>15336</v>
      </c>
      <c r="K33" s="71">
        <v>17237</v>
      </c>
      <c r="L33" s="26"/>
    </row>
    <row r="34" spans="1:12" ht="12.75">
      <c r="A34" s="27" t="s">
        <v>57</v>
      </c>
      <c r="B34" s="66"/>
      <c r="C34" s="67"/>
      <c r="D34" s="67">
        <v>38692</v>
      </c>
      <c r="E34" s="66">
        <v>42099</v>
      </c>
      <c r="F34" s="66">
        <v>42084</v>
      </c>
      <c r="G34" s="66"/>
      <c r="H34" s="66"/>
      <c r="I34" s="67">
        <v>12768</v>
      </c>
      <c r="J34" s="70">
        <v>27509</v>
      </c>
      <c r="K34" s="71">
        <v>26862</v>
      </c>
      <c r="L34" s="26"/>
    </row>
    <row r="35" spans="1:12" ht="12.75">
      <c r="A35" s="27" t="s">
        <v>37</v>
      </c>
      <c r="B35" s="66">
        <v>47973</v>
      </c>
      <c r="C35" s="67">
        <v>49245</v>
      </c>
      <c r="D35" s="67"/>
      <c r="E35" s="66"/>
      <c r="F35" s="66">
        <v>55278</v>
      </c>
      <c r="G35" s="66" t="s">
        <v>71</v>
      </c>
      <c r="H35" s="66" t="s">
        <v>71</v>
      </c>
      <c r="I35" s="67"/>
      <c r="J35" s="70"/>
      <c r="K35" s="71">
        <v>24256</v>
      </c>
      <c r="L35" s="26"/>
    </row>
    <row r="36" spans="1:12" ht="12.75">
      <c r="A36" s="27" t="s">
        <v>38</v>
      </c>
      <c r="B36" s="66">
        <v>35426</v>
      </c>
      <c r="C36" s="67">
        <v>35958</v>
      </c>
      <c r="D36" s="67">
        <v>39220</v>
      </c>
      <c r="E36" s="66"/>
      <c r="F36" s="66">
        <v>41976</v>
      </c>
      <c r="G36" s="66">
        <v>15474</v>
      </c>
      <c r="H36" s="66">
        <v>15627</v>
      </c>
      <c r="I36" s="67">
        <v>10440</v>
      </c>
      <c r="J36" s="70"/>
      <c r="K36" s="73">
        <v>377</v>
      </c>
      <c r="L36" s="26"/>
    </row>
    <row r="37" spans="1:12" ht="12.75">
      <c r="A37" s="27" t="s">
        <v>39</v>
      </c>
      <c r="B37" s="66"/>
      <c r="C37" s="67"/>
      <c r="D37" s="67">
        <v>35772</v>
      </c>
      <c r="E37" s="81">
        <v>39624</v>
      </c>
      <c r="F37" s="81"/>
      <c r="G37" s="66"/>
      <c r="H37" s="66"/>
      <c r="I37" s="67">
        <v>5938</v>
      </c>
      <c r="J37" s="70">
        <v>21000</v>
      </c>
      <c r="K37" s="71"/>
      <c r="L37" s="26"/>
    </row>
    <row r="38" spans="1:12" ht="12.75">
      <c r="A38" s="27" t="s">
        <v>40</v>
      </c>
      <c r="B38" s="66"/>
      <c r="C38" s="67"/>
      <c r="D38" s="67">
        <v>63502.4</v>
      </c>
      <c r="E38" s="66"/>
      <c r="F38" s="66"/>
      <c r="G38" s="66"/>
      <c r="H38" s="66"/>
      <c r="I38" s="67">
        <v>19050.72</v>
      </c>
      <c r="J38" s="70"/>
      <c r="K38" s="71"/>
      <c r="L38" s="26"/>
    </row>
    <row r="39" spans="1:12" ht="12.75">
      <c r="A39" s="27" t="s">
        <v>41</v>
      </c>
      <c r="B39" s="66">
        <v>31335.84</v>
      </c>
      <c r="C39" s="67">
        <v>32527.9</v>
      </c>
      <c r="D39" s="67">
        <v>34356</v>
      </c>
      <c r="E39" s="66">
        <v>34756</v>
      </c>
      <c r="F39" s="66">
        <v>34992</v>
      </c>
      <c r="G39" s="66" t="s">
        <v>71</v>
      </c>
      <c r="H39" s="66">
        <v>16831.38</v>
      </c>
      <c r="I39" s="67">
        <v>13193</v>
      </c>
      <c r="J39" s="70">
        <v>18681</v>
      </c>
      <c r="K39" s="71">
        <v>19361</v>
      </c>
      <c r="L39" s="26"/>
    </row>
    <row r="40" spans="1:12" ht="12.75">
      <c r="A40" s="27" t="s">
        <v>42</v>
      </c>
      <c r="B40" s="66">
        <v>39075</v>
      </c>
      <c r="C40" s="67">
        <v>40856.04</v>
      </c>
      <c r="D40" s="67">
        <v>54578</v>
      </c>
      <c r="E40" s="69">
        <v>45420</v>
      </c>
      <c r="F40" s="69">
        <v>49092</v>
      </c>
      <c r="G40" s="66">
        <v>16752</v>
      </c>
      <c r="H40" s="66">
        <v>24391.95</v>
      </c>
      <c r="I40" s="67">
        <v>11343</v>
      </c>
      <c r="J40" s="74">
        <f>E40*0.1675</f>
        <v>7607.85</v>
      </c>
      <c r="K40" s="71">
        <v>12840</v>
      </c>
      <c r="L40" s="31">
        <v>0.1675</v>
      </c>
    </row>
    <row r="41" spans="1:12" ht="12.75">
      <c r="A41" s="27" t="s">
        <v>43</v>
      </c>
      <c r="B41" s="66">
        <v>42682.63</v>
      </c>
      <c r="C41" s="67">
        <v>43727</v>
      </c>
      <c r="D41" s="67">
        <v>45779</v>
      </c>
      <c r="E41" s="66"/>
      <c r="F41" s="66">
        <v>46392</v>
      </c>
      <c r="G41" s="66">
        <v>17331</v>
      </c>
      <c r="H41" s="66">
        <v>19353</v>
      </c>
      <c r="I41" s="67">
        <v>20985</v>
      </c>
      <c r="J41" s="70"/>
      <c r="K41" s="71">
        <v>23612</v>
      </c>
      <c r="L41" s="26" t="s">
        <v>81</v>
      </c>
    </row>
    <row r="42" spans="1:12" ht="12.75">
      <c r="A42" s="27" t="s">
        <v>44</v>
      </c>
      <c r="B42" s="66">
        <v>48561.19</v>
      </c>
      <c r="C42" s="67"/>
      <c r="D42" s="67"/>
      <c r="E42" s="66"/>
      <c r="F42" s="66">
        <v>47053</v>
      </c>
      <c r="G42" s="66"/>
      <c r="H42" s="66"/>
      <c r="I42" s="67"/>
      <c r="J42" s="70"/>
      <c r="K42" s="73">
        <v>998.26</v>
      </c>
      <c r="L42" s="26"/>
    </row>
    <row r="43" spans="1:12" ht="12.75">
      <c r="A43" s="27" t="s">
        <v>45</v>
      </c>
      <c r="B43" s="66">
        <v>33940</v>
      </c>
      <c r="C43" s="67">
        <v>34696</v>
      </c>
      <c r="D43" s="67">
        <v>34585</v>
      </c>
      <c r="E43" s="66">
        <v>42219</v>
      </c>
      <c r="F43" s="66">
        <v>36240</v>
      </c>
      <c r="G43" s="66">
        <v>9503</v>
      </c>
      <c r="H43" s="66">
        <v>9714</v>
      </c>
      <c r="I43" s="67">
        <v>10029</v>
      </c>
      <c r="J43" s="74">
        <f>E43*0.39</f>
        <v>16465.41</v>
      </c>
      <c r="K43" s="71">
        <v>10147</v>
      </c>
      <c r="L43" s="32">
        <v>0.39</v>
      </c>
    </row>
    <row r="44" spans="1:12" ht="12.75">
      <c r="A44" s="27" t="s">
        <v>46</v>
      </c>
      <c r="B44" s="66">
        <v>32194</v>
      </c>
      <c r="C44" s="67"/>
      <c r="D44" s="67"/>
      <c r="E44" s="66"/>
      <c r="F44" s="66"/>
      <c r="G44" s="66">
        <v>13135</v>
      </c>
      <c r="H44" s="66"/>
      <c r="I44" s="67"/>
      <c r="J44" s="70"/>
      <c r="K44" s="71"/>
      <c r="L44" s="26"/>
    </row>
    <row r="45" spans="1:12" ht="12.75">
      <c r="A45" s="27" t="s">
        <v>47</v>
      </c>
      <c r="B45" s="66">
        <v>30906.31</v>
      </c>
      <c r="C45" s="67">
        <v>28107</v>
      </c>
      <c r="D45" s="67">
        <v>33219</v>
      </c>
      <c r="E45" s="66">
        <v>35085</v>
      </c>
      <c r="F45" s="66">
        <v>35064</v>
      </c>
      <c r="G45" s="66" t="s">
        <v>71</v>
      </c>
      <c r="H45" s="66" t="s">
        <v>71</v>
      </c>
      <c r="I45" s="67">
        <v>15037</v>
      </c>
      <c r="J45" s="70">
        <v>15180</v>
      </c>
      <c r="K45" s="71" t="s">
        <v>71</v>
      </c>
      <c r="L45" s="26"/>
    </row>
    <row r="46" spans="1:12" ht="12.75">
      <c r="A46" s="27" t="s">
        <v>48</v>
      </c>
      <c r="B46" s="66"/>
      <c r="C46" s="67"/>
      <c r="D46" s="67"/>
      <c r="E46" s="66"/>
      <c r="F46" s="66"/>
      <c r="G46" s="66"/>
      <c r="H46" s="66"/>
      <c r="I46" s="67"/>
      <c r="J46" s="70"/>
      <c r="K46" s="71"/>
      <c r="L46" s="26"/>
    </row>
    <row r="47" spans="1:12" ht="12.75">
      <c r="A47" s="27" t="s">
        <v>49</v>
      </c>
      <c r="B47" s="66">
        <v>38607</v>
      </c>
      <c r="C47" s="67"/>
      <c r="D47" s="67">
        <v>37909</v>
      </c>
      <c r="E47" s="66">
        <v>42370</v>
      </c>
      <c r="F47" s="66">
        <v>42553</v>
      </c>
      <c r="G47" s="66">
        <v>24659</v>
      </c>
      <c r="H47" s="66"/>
      <c r="I47" s="67">
        <v>20526</v>
      </c>
      <c r="J47" s="70">
        <v>21840</v>
      </c>
      <c r="K47" s="71">
        <v>28271</v>
      </c>
      <c r="L47" s="26"/>
    </row>
    <row r="48" spans="1:12" ht="12.75">
      <c r="A48" s="27" t="s">
        <v>50</v>
      </c>
      <c r="B48" s="66">
        <v>42402</v>
      </c>
      <c r="C48" s="67"/>
      <c r="D48" s="67">
        <v>43882</v>
      </c>
      <c r="E48" s="66"/>
      <c r="F48" s="66">
        <v>49009</v>
      </c>
      <c r="G48" s="66" t="s">
        <v>71</v>
      </c>
      <c r="H48" s="66"/>
      <c r="I48" s="67">
        <v>16400</v>
      </c>
      <c r="J48" s="70"/>
      <c r="K48" s="71">
        <v>18789</v>
      </c>
      <c r="L48" s="26"/>
    </row>
    <row r="49" spans="1:12" ht="12.75">
      <c r="A49" s="27" t="s">
        <v>51</v>
      </c>
      <c r="B49" s="66">
        <v>37789</v>
      </c>
      <c r="C49" s="82">
        <v>39582</v>
      </c>
      <c r="D49" s="67">
        <v>41290.59</v>
      </c>
      <c r="E49" s="66"/>
      <c r="F49" s="66"/>
      <c r="G49" s="66">
        <v>21160</v>
      </c>
      <c r="H49" s="69">
        <v>21540.52</v>
      </c>
      <c r="I49" s="67">
        <v>17193.39</v>
      </c>
      <c r="J49" s="72"/>
      <c r="K49" s="71"/>
      <c r="L49" s="26"/>
    </row>
    <row r="50" spans="1:12" ht="12.75">
      <c r="A50" s="27" t="s">
        <v>52</v>
      </c>
      <c r="B50" s="66">
        <v>42192</v>
      </c>
      <c r="C50" s="67">
        <v>46930</v>
      </c>
      <c r="D50" s="67">
        <v>39158</v>
      </c>
      <c r="E50" s="66">
        <v>52680</v>
      </c>
      <c r="F50" s="66">
        <v>52695</v>
      </c>
      <c r="G50" s="66">
        <v>17040</v>
      </c>
      <c r="H50" s="69">
        <v>12671.1</v>
      </c>
      <c r="I50" s="67">
        <v>13189</v>
      </c>
      <c r="J50" s="72">
        <v>15840</v>
      </c>
      <c r="K50" s="71">
        <v>22132</v>
      </c>
      <c r="L50" s="26"/>
    </row>
    <row r="51" spans="1:12" ht="12.75">
      <c r="A51" s="27" t="s">
        <v>58</v>
      </c>
      <c r="B51" s="66">
        <v>30907</v>
      </c>
      <c r="C51" s="67"/>
      <c r="D51" s="67">
        <v>29981</v>
      </c>
      <c r="E51" s="66"/>
      <c r="F51" s="66"/>
      <c r="G51" s="66">
        <v>16684</v>
      </c>
      <c r="H51" s="66"/>
      <c r="I51" s="67">
        <v>12729</v>
      </c>
      <c r="J51" s="70"/>
      <c r="K51" s="71"/>
      <c r="L51" s="26"/>
    </row>
    <row r="52" spans="1:12" ht="12.75">
      <c r="A52" s="27" t="s">
        <v>53</v>
      </c>
      <c r="B52" s="66">
        <v>41413</v>
      </c>
      <c r="C52" s="67">
        <v>47464</v>
      </c>
      <c r="D52" s="67">
        <v>46282</v>
      </c>
      <c r="E52" s="66">
        <v>48990</v>
      </c>
      <c r="F52" s="66">
        <v>51195</v>
      </c>
      <c r="G52" s="66">
        <v>11421</v>
      </c>
      <c r="H52" s="66" t="s">
        <v>71</v>
      </c>
      <c r="I52" s="67">
        <v>17587</v>
      </c>
      <c r="J52" s="70">
        <v>22895</v>
      </c>
      <c r="K52" s="71">
        <v>32392</v>
      </c>
      <c r="L52" s="26"/>
    </row>
    <row r="53" spans="1:12" ht="12.75">
      <c r="A53" s="33" t="s">
        <v>54</v>
      </c>
      <c r="B53" s="66">
        <v>37476</v>
      </c>
      <c r="C53" s="67">
        <v>39384</v>
      </c>
      <c r="D53" s="67">
        <v>39952</v>
      </c>
      <c r="E53" s="66">
        <v>45414</v>
      </c>
      <c r="F53" s="66"/>
      <c r="G53" s="66">
        <v>14656</v>
      </c>
      <c r="H53" s="66">
        <v>14292</v>
      </c>
      <c r="I53" s="67">
        <v>14463</v>
      </c>
      <c r="J53" s="70">
        <v>9699</v>
      </c>
      <c r="K53" s="71"/>
      <c r="L53" s="26"/>
    </row>
    <row r="54" spans="1:12" ht="12.75">
      <c r="A54" s="27" t="s">
        <v>59</v>
      </c>
      <c r="B54" s="75">
        <f>(SUM(B4:B53))/39</f>
        <v>39045.207435897435</v>
      </c>
      <c r="C54" s="76">
        <f>SUM(C4:C53)/29</f>
        <v>41497.39931034483</v>
      </c>
      <c r="D54" s="76">
        <f>SUM(D4:D53)/39</f>
        <v>41759.205897435895</v>
      </c>
      <c r="E54" s="75"/>
      <c r="F54" s="75"/>
      <c r="G54" s="75">
        <f>SUM(G4:G53)/32</f>
        <v>15392.334374999999</v>
      </c>
      <c r="H54" s="76">
        <f>SUM(H4:H53)/24</f>
        <v>16227.1035</v>
      </c>
      <c r="I54" s="76">
        <f>SUM(I4:I53)/35</f>
        <v>14563.24342857143</v>
      </c>
      <c r="J54" s="67"/>
      <c r="K54" s="71"/>
      <c r="L54" s="26"/>
    </row>
  </sheetData>
  <sheetProtection/>
  <mergeCells count="3">
    <mergeCell ref="A1:L1"/>
    <mergeCell ref="B2:F2"/>
    <mergeCell ref="G2:K2"/>
  </mergeCells>
  <printOptions/>
  <pageMargins left="0.75" right="0.75" top="1" bottom="1" header="0.5" footer="0.5"/>
  <pageSetup horizontalDpi="355" verticalDpi="355" orientation="landscape" r:id="rId1"/>
  <headerFooter alignWithMargins="0">
    <oddHeader xml:space="preserve">&amp;LMetric 2: Employee Compensations&amp;CClassified Employees&amp;RDepartments and Agencies </oddHeader>
  </headerFooter>
  <rowBreaks count="1" manualBreakCount="1">
    <brk id="2" max="25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0">
      <selection activeCell="P52" sqref="P52"/>
    </sheetView>
  </sheetViews>
  <sheetFormatPr defaultColWidth="9.140625" defaultRowHeight="12.75"/>
  <cols>
    <col min="1" max="1" width="14.8515625" style="0" customWidth="1"/>
    <col min="2" max="4" width="10.7109375" style="0" customWidth="1"/>
    <col min="5" max="6" width="10.7109375" style="6" customWidth="1"/>
    <col min="7" max="14" width="10.7109375" style="0" customWidth="1"/>
  </cols>
  <sheetData>
    <row r="1" spans="1:16" ht="12.75">
      <c r="A1" s="35" t="s">
        <v>64</v>
      </c>
      <c r="B1" s="36"/>
      <c r="C1" s="36"/>
      <c r="D1" s="36"/>
      <c r="E1" s="37"/>
      <c r="F1" s="37"/>
      <c r="G1" s="36"/>
      <c r="H1" s="38"/>
      <c r="I1" s="38"/>
      <c r="J1" s="38"/>
      <c r="K1" s="38"/>
      <c r="L1" s="38"/>
      <c r="M1" s="38"/>
      <c r="N1" s="38"/>
      <c r="O1" s="26"/>
      <c r="P1" s="26"/>
    </row>
    <row r="2" spans="1:16" ht="12.75">
      <c r="A2" s="34"/>
      <c r="B2" s="100" t="s">
        <v>72</v>
      </c>
      <c r="C2" s="101"/>
      <c r="D2" s="101"/>
      <c r="E2" s="102"/>
      <c r="F2" s="103"/>
      <c r="G2" s="96" t="s">
        <v>73</v>
      </c>
      <c r="H2" s="97"/>
      <c r="I2" s="97"/>
      <c r="J2" s="98"/>
      <c r="K2" s="99"/>
      <c r="L2" s="100" t="s">
        <v>74</v>
      </c>
      <c r="M2" s="114"/>
      <c r="N2" s="114"/>
      <c r="O2" s="114"/>
      <c r="P2" s="115"/>
    </row>
    <row r="3" spans="1:16" ht="12.75">
      <c r="A3" s="27" t="s">
        <v>60</v>
      </c>
      <c r="B3" s="13">
        <v>2005</v>
      </c>
      <c r="C3" s="13">
        <v>2006</v>
      </c>
      <c r="D3" s="13">
        <v>2007</v>
      </c>
      <c r="E3" s="14">
        <v>2008</v>
      </c>
      <c r="F3" s="14">
        <v>2009</v>
      </c>
      <c r="G3" s="13">
        <v>2005</v>
      </c>
      <c r="H3" s="13">
        <v>2006</v>
      </c>
      <c r="I3" s="13">
        <v>2007</v>
      </c>
      <c r="J3" s="13">
        <v>2008</v>
      </c>
      <c r="K3" s="13">
        <v>2009</v>
      </c>
      <c r="L3" s="13">
        <v>2005</v>
      </c>
      <c r="M3" s="39">
        <v>2006</v>
      </c>
      <c r="N3" s="39">
        <v>2007</v>
      </c>
      <c r="O3" s="40">
        <v>2008</v>
      </c>
      <c r="P3" s="39">
        <v>2009</v>
      </c>
    </row>
    <row r="4" spans="1:16" ht="12.75">
      <c r="A4" s="27" t="s">
        <v>6</v>
      </c>
      <c r="B4" s="45"/>
      <c r="C4" s="45">
        <v>16.84</v>
      </c>
      <c r="D4" s="45">
        <v>16.8</v>
      </c>
      <c r="E4" s="83">
        <v>7.5</v>
      </c>
      <c r="F4" s="84"/>
      <c r="G4" s="45"/>
      <c r="H4" s="45">
        <v>23.23</v>
      </c>
      <c r="I4" s="45">
        <v>23.5</v>
      </c>
      <c r="J4" s="83">
        <v>14.1</v>
      </c>
      <c r="K4" s="84"/>
      <c r="L4" s="45"/>
      <c r="M4" s="41">
        <v>31.08</v>
      </c>
      <c r="N4" s="45">
        <v>31.3</v>
      </c>
      <c r="O4" s="45">
        <v>31.61</v>
      </c>
      <c r="P4" s="45"/>
    </row>
    <row r="5" spans="1:16" ht="12.75">
      <c r="A5" s="27" t="s">
        <v>7</v>
      </c>
      <c r="B5" s="45"/>
      <c r="C5" s="45">
        <v>11</v>
      </c>
      <c r="D5" s="45"/>
      <c r="E5" s="85">
        <v>12.37</v>
      </c>
      <c r="F5" s="86">
        <v>12.68</v>
      </c>
      <c r="G5" s="45"/>
      <c r="H5" s="45">
        <v>18</v>
      </c>
      <c r="I5" s="45"/>
      <c r="J5" s="41">
        <v>19.71</v>
      </c>
      <c r="K5" s="84">
        <v>19.5</v>
      </c>
      <c r="L5" s="45"/>
      <c r="M5" s="41">
        <v>26</v>
      </c>
      <c r="N5" s="45"/>
      <c r="O5" s="45">
        <v>26.29</v>
      </c>
      <c r="P5" s="46">
        <v>25.82</v>
      </c>
    </row>
    <row r="6" spans="1:16" ht="12.75">
      <c r="A6" s="27" t="s">
        <v>8</v>
      </c>
      <c r="B6" s="45"/>
      <c r="C6" s="45">
        <v>8.6</v>
      </c>
      <c r="D6" s="45">
        <v>9.1</v>
      </c>
      <c r="E6" s="41">
        <v>12.2</v>
      </c>
      <c r="F6" s="84"/>
      <c r="G6" s="45"/>
      <c r="H6" s="45">
        <v>14.2</v>
      </c>
      <c r="I6" s="45">
        <v>14.6</v>
      </c>
      <c r="J6" s="41">
        <v>19.02</v>
      </c>
      <c r="K6" s="84"/>
      <c r="L6" s="45"/>
      <c r="M6" s="41">
        <v>21</v>
      </c>
      <c r="N6" s="45">
        <v>21</v>
      </c>
      <c r="O6" s="45">
        <v>27.07</v>
      </c>
      <c r="P6" s="45"/>
    </row>
    <row r="7" spans="1:16" ht="12.75">
      <c r="A7" s="27" t="s">
        <v>9</v>
      </c>
      <c r="B7" s="45"/>
      <c r="C7" s="45"/>
      <c r="D7" s="45"/>
      <c r="E7" s="41"/>
      <c r="F7" s="84">
        <v>2.48</v>
      </c>
      <c r="G7" s="45"/>
      <c r="H7" s="45"/>
      <c r="I7" s="45"/>
      <c r="J7" s="41"/>
      <c r="K7" s="84">
        <v>4.85</v>
      </c>
      <c r="L7" s="45"/>
      <c r="M7" s="41">
        <v>19.9</v>
      </c>
      <c r="N7" s="45"/>
      <c r="O7" s="45"/>
      <c r="P7" s="45">
        <v>7.2</v>
      </c>
    </row>
    <row r="8" spans="1:16" ht="12.75">
      <c r="A8" s="27" t="s">
        <v>10</v>
      </c>
      <c r="B8" s="45"/>
      <c r="C8" s="45">
        <v>21.86</v>
      </c>
      <c r="D8" s="45">
        <v>10</v>
      </c>
      <c r="E8" s="41">
        <v>24.72</v>
      </c>
      <c r="F8" s="84"/>
      <c r="G8" s="45"/>
      <c r="H8" s="45">
        <v>28.85</v>
      </c>
      <c r="I8" s="45"/>
      <c r="J8" s="41">
        <v>31.62</v>
      </c>
      <c r="K8" s="84"/>
      <c r="L8" s="45"/>
      <c r="M8" s="41">
        <v>33.39</v>
      </c>
      <c r="N8" s="45">
        <v>34</v>
      </c>
      <c r="O8" s="45">
        <v>38.82</v>
      </c>
      <c r="P8" s="45"/>
    </row>
    <row r="9" spans="1:16" ht="12.75">
      <c r="A9" s="27" t="s">
        <v>11</v>
      </c>
      <c r="B9" s="45"/>
      <c r="C9" s="45">
        <v>11</v>
      </c>
      <c r="D9" s="45">
        <v>4.2</v>
      </c>
      <c r="E9" s="41">
        <v>14.9</v>
      </c>
      <c r="F9" s="84"/>
      <c r="G9" s="45"/>
      <c r="H9" s="45">
        <v>33</v>
      </c>
      <c r="I9" s="45">
        <v>10.5</v>
      </c>
      <c r="J9" s="41">
        <v>22.54</v>
      </c>
      <c r="K9" s="84"/>
      <c r="L9" s="45"/>
      <c r="M9" s="41">
        <v>72</v>
      </c>
      <c r="N9" s="45">
        <v>17.1</v>
      </c>
      <c r="O9" s="45">
        <v>27.05</v>
      </c>
      <c r="P9" s="45"/>
    </row>
    <row r="10" spans="1:16" ht="12.75">
      <c r="A10" s="27" t="s">
        <v>12</v>
      </c>
      <c r="B10" s="45"/>
      <c r="C10" s="45"/>
      <c r="D10" s="45">
        <v>19.9</v>
      </c>
      <c r="E10" s="41"/>
      <c r="F10" s="84"/>
      <c r="G10" s="45"/>
      <c r="H10" s="45"/>
      <c r="I10" s="45">
        <v>28.4</v>
      </c>
      <c r="J10" s="41"/>
      <c r="K10" s="84"/>
      <c r="L10" s="45"/>
      <c r="M10" s="41"/>
      <c r="N10" s="45">
        <v>36.9</v>
      </c>
      <c r="O10" s="45"/>
      <c r="P10" s="45"/>
    </row>
    <row r="11" spans="1:16" ht="12.75">
      <c r="A11" s="27" t="s">
        <v>13</v>
      </c>
      <c r="B11" s="45"/>
      <c r="C11" s="45">
        <v>19.6</v>
      </c>
      <c r="D11" s="45">
        <v>14.28</v>
      </c>
      <c r="E11" s="41">
        <v>20.61</v>
      </c>
      <c r="F11" s="84">
        <v>22.24</v>
      </c>
      <c r="G11" s="45"/>
      <c r="H11" s="45">
        <v>26</v>
      </c>
      <c r="I11" s="45">
        <v>20.88</v>
      </c>
      <c r="J11" s="41">
        <v>27.93</v>
      </c>
      <c r="K11" s="84">
        <v>29.68</v>
      </c>
      <c r="L11" s="45"/>
      <c r="M11" s="41">
        <v>34</v>
      </c>
      <c r="N11" s="45">
        <v>27.97</v>
      </c>
      <c r="O11" s="45">
        <v>36.28</v>
      </c>
      <c r="P11" s="45">
        <v>37.93</v>
      </c>
    </row>
    <row r="12" spans="1:16" ht="12.75">
      <c r="A12" s="27" t="s">
        <v>14</v>
      </c>
      <c r="B12" s="45"/>
      <c r="C12" s="45"/>
      <c r="D12" s="45"/>
      <c r="E12" s="41">
        <v>11.43</v>
      </c>
      <c r="F12" s="84">
        <v>4.97</v>
      </c>
      <c r="G12" s="45"/>
      <c r="H12" s="45"/>
      <c r="I12" s="45"/>
      <c r="J12" s="41">
        <v>15.73</v>
      </c>
      <c r="K12" s="84">
        <v>6.97</v>
      </c>
      <c r="L12" s="45"/>
      <c r="M12" s="41">
        <v>10.69</v>
      </c>
      <c r="N12" s="45"/>
      <c r="O12" s="45">
        <v>19.44</v>
      </c>
      <c r="P12" s="45">
        <v>9.47</v>
      </c>
    </row>
    <row r="13" spans="1:16" ht="12.75">
      <c r="A13" s="27" t="s">
        <v>15</v>
      </c>
      <c r="B13" s="45"/>
      <c r="C13" s="45">
        <v>7</v>
      </c>
      <c r="D13" s="45">
        <v>33.28</v>
      </c>
      <c r="E13" s="41"/>
      <c r="F13" s="84">
        <v>5.35</v>
      </c>
      <c r="G13" s="45"/>
      <c r="H13" s="45">
        <v>12</v>
      </c>
      <c r="I13" s="45">
        <v>45.24</v>
      </c>
      <c r="J13" s="41"/>
      <c r="K13" s="84">
        <v>22.6</v>
      </c>
      <c r="L13" s="45"/>
      <c r="M13" s="41">
        <v>24</v>
      </c>
      <c r="N13" s="45">
        <v>56.88</v>
      </c>
      <c r="O13" s="45"/>
      <c r="P13" s="45">
        <v>49.29</v>
      </c>
    </row>
    <row r="14" spans="1:16" ht="12.75">
      <c r="A14" s="27" t="s">
        <v>16</v>
      </c>
      <c r="B14" s="45"/>
      <c r="C14" s="45"/>
      <c r="D14" s="45"/>
      <c r="E14" s="41"/>
      <c r="F14" s="84"/>
      <c r="G14" s="45"/>
      <c r="H14" s="45"/>
      <c r="I14" s="45"/>
      <c r="J14" s="41"/>
      <c r="K14" s="84"/>
      <c r="L14" s="45"/>
      <c r="M14" s="41"/>
      <c r="N14" s="45"/>
      <c r="O14" s="45"/>
      <c r="P14" s="45"/>
    </row>
    <row r="15" spans="1:16" ht="12.75">
      <c r="A15" s="27" t="s">
        <v>17</v>
      </c>
      <c r="B15" s="45"/>
      <c r="C15" s="45">
        <v>4.6</v>
      </c>
      <c r="D15" s="45">
        <v>5</v>
      </c>
      <c r="E15" s="41"/>
      <c r="F15" s="84"/>
      <c r="G15" s="45"/>
      <c r="H15" s="45">
        <v>7.4</v>
      </c>
      <c r="I15" s="45">
        <v>9</v>
      </c>
      <c r="J15" s="41"/>
      <c r="K15" s="84"/>
      <c r="L15" s="45"/>
      <c r="M15" s="41">
        <v>11.9</v>
      </c>
      <c r="N15" s="45">
        <v>15.4</v>
      </c>
      <c r="O15" s="45"/>
      <c r="P15" s="45"/>
    </row>
    <row r="16" spans="1:16" ht="12.75">
      <c r="A16" s="27" t="s">
        <v>18</v>
      </c>
      <c r="B16" s="45"/>
      <c r="C16" s="45"/>
      <c r="D16" s="45">
        <v>11.19</v>
      </c>
      <c r="E16" s="41"/>
      <c r="F16" s="84"/>
      <c r="G16" s="45"/>
      <c r="H16" s="45"/>
      <c r="I16" s="45">
        <v>18.66</v>
      </c>
      <c r="J16" s="41"/>
      <c r="K16" s="84"/>
      <c r="L16" s="45"/>
      <c r="M16" s="41"/>
      <c r="N16" s="45">
        <v>26.46</v>
      </c>
      <c r="O16" s="45"/>
      <c r="P16" s="45"/>
    </row>
    <row r="17" spans="1:16" ht="12.75">
      <c r="A17" s="27" t="s">
        <v>19</v>
      </c>
      <c r="B17" s="45"/>
      <c r="C17" s="45">
        <v>4.02</v>
      </c>
      <c r="D17" s="45">
        <v>25.95</v>
      </c>
      <c r="E17" s="41">
        <v>15.14</v>
      </c>
      <c r="F17" s="84">
        <v>11.65</v>
      </c>
      <c r="G17" s="45"/>
      <c r="H17" s="45">
        <v>9.99</v>
      </c>
      <c r="I17" s="45">
        <v>34.77</v>
      </c>
      <c r="J17" s="41">
        <v>19.6</v>
      </c>
      <c r="K17" s="84" t="s">
        <v>71</v>
      </c>
      <c r="L17" s="45"/>
      <c r="M17" s="41">
        <v>15.64</v>
      </c>
      <c r="N17" s="45">
        <v>42.55</v>
      </c>
      <c r="O17" s="45">
        <v>22.52</v>
      </c>
      <c r="P17" s="45">
        <v>33.03</v>
      </c>
    </row>
    <row r="18" spans="1:16" ht="12.75">
      <c r="A18" s="42" t="s">
        <v>20</v>
      </c>
      <c r="B18" s="45"/>
      <c r="C18" s="47">
        <v>13.4</v>
      </c>
      <c r="D18" s="45">
        <v>10.14</v>
      </c>
      <c r="E18" s="84"/>
      <c r="F18" s="84">
        <v>11.42</v>
      </c>
      <c r="G18" s="45"/>
      <c r="H18" s="47">
        <v>23.2</v>
      </c>
      <c r="I18" s="45">
        <v>16.53</v>
      </c>
      <c r="J18" s="41" t="s">
        <v>79</v>
      </c>
      <c r="K18" s="84">
        <v>17.94</v>
      </c>
      <c r="L18" s="45"/>
      <c r="M18" s="41">
        <v>35.1</v>
      </c>
      <c r="N18" s="45">
        <v>23.95</v>
      </c>
      <c r="O18" s="45"/>
      <c r="P18" s="45">
        <v>25.09</v>
      </c>
    </row>
    <row r="19" spans="1:16" ht="12.75">
      <c r="A19" s="27" t="s">
        <v>21</v>
      </c>
      <c r="B19" s="45"/>
      <c r="C19" s="45">
        <v>8</v>
      </c>
      <c r="D19" s="45">
        <v>12</v>
      </c>
      <c r="E19" s="41"/>
      <c r="F19" s="84"/>
      <c r="G19" s="45"/>
      <c r="H19" s="45">
        <v>12</v>
      </c>
      <c r="I19" s="45">
        <v>19</v>
      </c>
      <c r="J19" s="41"/>
      <c r="K19" s="84"/>
      <c r="L19" s="45"/>
      <c r="M19" s="41">
        <v>18</v>
      </c>
      <c r="N19" s="45">
        <v>27</v>
      </c>
      <c r="O19" s="45"/>
      <c r="P19" s="45"/>
    </row>
    <row r="20" spans="1:16" ht="12.75">
      <c r="A20" s="27" t="s">
        <v>22</v>
      </c>
      <c r="B20" s="45"/>
      <c r="C20" s="45"/>
      <c r="D20" s="45"/>
      <c r="E20" s="41">
        <v>3.24</v>
      </c>
      <c r="F20" s="84">
        <v>1.63</v>
      </c>
      <c r="G20" s="45"/>
      <c r="H20" s="45"/>
      <c r="I20" s="45"/>
      <c r="J20" s="41">
        <v>4.71</v>
      </c>
      <c r="K20" s="84">
        <v>3.5</v>
      </c>
      <c r="L20" s="45"/>
      <c r="M20" s="41"/>
      <c r="N20" s="45"/>
      <c r="O20" s="45">
        <v>7.92</v>
      </c>
      <c r="P20" s="45">
        <v>6.54</v>
      </c>
    </row>
    <row r="21" spans="1:16" ht="12.75">
      <c r="A21" s="27" t="s">
        <v>23</v>
      </c>
      <c r="B21" s="45"/>
      <c r="C21" s="45">
        <v>15.21</v>
      </c>
      <c r="D21" s="45">
        <v>12.62</v>
      </c>
      <c r="E21" s="41">
        <v>16.36</v>
      </c>
      <c r="F21" s="84">
        <v>18.36</v>
      </c>
      <c r="G21" s="45"/>
      <c r="H21" s="45">
        <v>22.5</v>
      </c>
      <c r="I21" s="45">
        <v>19.04</v>
      </c>
      <c r="J21" s="41">
        <v>23.74</v>
      </c>
      <c r="K21" s="84">
        <v>25.6</v>
      </c>
      <c r="L21" s="45"/>
      <c r="M21" s="41">
        <v>30.7</v>
      </c>
      <c r="N21" s="45">
        <v>26.18</v>
      </c>
      <c r="O21" s="45">
        <v>30.54</v>
      </c>
      <c r="P21" s="45">
        <v>31.92</v>
      </c>
    </row>
    <row r="22" spans="1:16" ht="12.75">
      <c r="A22" s="27" t="s">
        <v>24</v>
      </c>
      <c r="B22" s="45"/>
      <c r="C22" s="45"/>
      <c r="D22" s="45">
        <v>19.9</v>
      </c>
      <c r="E22" s="41">
        <v>2.65</v>
      </c>
      <c r="F22" s="84"/>
      <c r="G22" s="45"/>
      <c r="H22" s="45"/>
      <c r="I22" s="45">
        <v>23.45</v>
      </c>
      <c r="J22" s="83">
        <v>5.41</v>
      </c>
      <c r="K22" s="84"/>
      <c r="L22" s="45"/>
      <c r="M22" s="41"/>
      <c r="N22" s="45">
        <v>26.77</v>
      </c>
      <c r="O22" s="45">
        <v>7.63</v>
      </c>
      <c r="P22" s="45"/>
    </row>
    <row r="23" spans="1:16" ht="12.75">
      <c r="A23" s="27" t="s">
        <v>25</v>
      </c>
      <c r="B23" s="45"/>
      <c r="C23" s="45"/>
      <c r="D23" s="45">
        <v>19.06</v>
      </c>
      <c r="E23" s="41">
        <v>10.5</v>
      </c>
      <c r="F23" s="84"/>
      <c r="G23" s="45"/>
      <c r="H23" s="45"/>
      <c r="I23" s="45">
        <v>25.38</v>
      </c>
      <c r="J23" s="41">
        <v>9.7</v>
      </c>
      <c r="K23" s="84"/>
      <c r="L23" s="45"/>
      <c r="M23" s="41"/>
      <c r="N23" s="45">
        <v>31.63</v>
      </c>
      <c r="O23" s="45">
        <v>19.5</v>
      </c>
      <c r="P23" s="45"/>
    </row>
    <row r="24" spans="1:16" ht="12.75">
      <c r="A24" s="27" t="s">
        <v>26</v>
      </c>
      <c r="B24" s="45"/>
      <c r="C24" s="45"/>
      <c r="D24" s="45"/>
      <c r="E24" s="41"/>
      <c r="F24" s="84">
        <v>25.3</v>
      </c>
      <c r="G24" s="45"/>
      <c r="H24" s="45"/>
      <c r="I24" s="45"/>
      <c r="J24" s="41"/>
      <c r="K24" s="84">
        <v>32.61</v>
      </c>
      <c r="L24" s="45"/>
      <c r="M24" s="41">
        <v>34.78</v>
      </c>
      <c r="N24" s="45"/>
      <c r="O24" s="45"/>
      <c r="P24" s="45">
        <v>39.46</v>
      </c>
    </row>
    <row r="25" spans="1:16" ht="12.75">
      <c r="A25" s="27" t="s">
        <v>27</v>
      </c>
      <c r="B25" s="45"/>
      <c r="C25" s="45">
        <v>9.8</v>
      </c>
      <c r="D25" s="45">
        <v>11.8</v>
      </c>
      <c r="E25" s="41"/>
      <c r="F25" s="84"/>
      <c r="G25" s="45"/>
      <c r="H25" s="45">
        <v>17.7</v>
      </c>
      <c r="I25" s="45">
        <v>20</v>
      </c>
      <c r="J25" s="41"/>
      <c r="K25" s="84"/>
      <c r="L25" s="45"/>
      <c r="M25" s="41">
        <v>27.1</v>
      </c>
      <c r="N25" s="45">
        <v>29.3</v>
      </c>
      <c r="O25" s="45"/>
      <c r="P25" s="45"/>
    </row>
    <row r="26" spans="1:16" ht="12.75">
      <c r="A26" s="27" t="s">
        <v>28</v>
      </c>
      <c r="B26" s="45"/>
      <c r="C26" s="45">
        <v>6</v>
      </c>
      <c r="D26" s="45">
        <v>7.7</v>
      </c>
      <c r="E26" s="41"/>
      <c r="F26" s="84">
        <v>9.45</v>
      </c>
      <c r="G26" s="45"/>
      <c r="H26" s="45">
        <v>10.4</v>
      </c>
      <c r="I26" s="45">
        <v>12.5</v>
      </c>
      <c r="J26" s="41"/>
      <c r="K26" s="84">
        <v>15</v>
      </c>
      <c r="L26" s="45"/>
      <c r="M26" s="41">
        <v>16.7</v>
      </c>
      <c r="N26" s="45">
        <v>18.7</v>
      </c>
      <c r="O26" s="45"/>
      <c r="P26" s="45">
        <v>21.65</v>
      </c>
    </row>
    <row r="27" spans="1:16" ht="12.75">
      <c r="A27" s="27" t="s">
        <v>29</v>
      </c>
      <c r="B27" s="45"/>
      <c r="C27" s="45">
        <v>11.66</v>
      </c>
      <c r="D27" s="45">
        <v>16.7</v>
      </c>
      <c r="E27" s="41">
        <v>22.08</v>
      </c>
      <c r="F27" s="84"/>
      <c r="G27" s="45"/>
      <c r="H27" s="45">
        <v>17.49</v>
      </c>
      <c r="I27" s="45">
        <v>23.14</v>
      </c>
      <c r="J27" s="41">
        <v>29.72</v>
      </c>
      <c r="K27" s="84"/>
      <c r="L27" s="45"/>
      <c r="M27" s="41">
        <v>25.54</v>
      </c>
      <c r="N27" s="45">
        <v>29.77</v>
      </c>
      <c r="O27" s="45">
        <v>38.82</v>
      </c>
      <c r="P27" s="45"/>
    </row>
    <row r="28" spans="1:16" ht="12.75">
      <c r="A28" s="27" t="s">
        <v>30</v>
      </c>
      <c r="B28" s="45"/>
      <c r="C28" s="45"/>
      <c r="D28" s="45">
        <v>11</v>
      </c>
      <c r="E28" s="41"/>
      <c r="F28" s="84"/>
      <c r="G28" s="45"/>
      <c r="H28" s="45"/>
      <c r="I28" s="45">
        <v>17</v>
      </c>
      <c r="J28" s="41"/>
      <c r="K28" s="84"/>
      <c r="L28" s="45"/>
      <c r="M28" s="41">
        <v>17.4</v>
      </c>
      <c r="N28" s="45">
        <v>26</v>
      </c>
      <c r="O28" s="45"/>
      <c r="P28" s="45"/>
    </row>
    <row r="29" spans="1:16" ht="12.75">
      <c r="A29" s="27" t="s">
        <v>31</v>
      </c>
      <c r="B29" s="45"/>
      <c r="C29" s="45">
        <v>27.1</v>
      </c>
      <c r="D29" s="45">
        <v>15</v>
      </c>
      <c r="E29" s="41">
        <v>7.71</v>
      </c>
      <c r="F29" s="84">
        <v>38</v>
      </c>
      <c r="G29" s="45"/>
      <c r="H29" s="45">
        <v>41.6</v>
      </c>
      <c r="I29" s="45">
        <v>19</v>
      </c>
      <c r="J29" s="41">
        <v>11.03</v>
      </c>
      <c r="K29" s="84">
        <v>47</v>
      </c>
      <c r="L29" s="45"/>
      <c r="M29" s="41">
        <v>61.6</v>
      </c>
      <c r="N29" s="45">
        <v>22</v>
      </c>
      <c r="O29" s="45">
        <v>14.03</v>
      </c>
      <c r="P29" s="45">
        <v>77</v>
      </c>
    </row>
    <row r="30" spans="1:16" ht="12.75">
      <c r="A30" s="27" t="s">
        <v>32</v>
      </c>
      <c r="B30" s="45"/>
      <c r="C30" s="45"/>
      <c r="D30" s="45">
        <v>29.49</v>
      </c>
      <c r="E30" s="41"/>
      <c r="F30" s="84"/>
      <c r="G30" s="45"/>
      <c r="H30" s="45"/>
      <c r="I30" s="45">
        <v>36.45</v>
      </c>
      <c r="J30" s="41"/>
      <c r="K30" s="84"/>
      <c r="L30" s="45"/>
      <c r="M30" s="41">
        <v>43</v>
      </c>
      <c r="N30" s="45">
        <v>42.9</v>
      </c>
      <c r="O30" s="45"/>
      <c r="P30" s="45"/>
    </row>
    <row r="31" spans="1:16" ht="12.75">
      <c r="A31" s="27" t="s">
        <v>33</v>
      </c>
      <c r="B31" s="45"/>
      <c r="C31" s="45">
        <v>0.86</v>
      </c>
      <c r="D31" s="45"/>
      <c r="E31" s="41"/>
      <c r="F31" s="84" t="s">
        <v>71</v>
      </c>
      <c r="G31" s="45"/>
      <c r="H31" s="45">
        <v>1.78</v>
      </c>
      <c r="I31" s="45"/>
      <c r="J31" s="41"/>
      <c r="K31" s="84" t="s">
        <v>71</v>
      </c>
      <c r="L31" s="45"/>
      <c r="M31" s="41">
        <v>19.54</v>
      </c>
      <c r="N31" s="45"/>
      <c r="O31" s="45">
        <v>23.76</v>
      </c>
      <c r="P31" s="45">
        <v>21.03</v>
      </c>
    </row>
    <row r="32" spans="1:16" ht="12.75">
      <c r="A32" s="27" t="s">
        <v>34</v>
      </c>
      <c r="B32" s="45"/>
      <c r="C32" s="45"/>
      <c r="D32" s="45">
        <v>6.5</v>
      </c>
      <c r="E32" s="41">
        <v>3.53</v>
      </c>
      <c r="F32" s="84">
        <v>8.67</v>
      </c>
      <c r="G32" s="45"/>
      <c r="H32" s="45"/>
      <c r="I32" s="45">
        <v>5.6</v>
      </c>
      <c r="J32" s="41"/>
      <c r="K32" s="84">
        <v>14.87</v>
      </c>
      <c r="L32" s="45"/>
      <c r="M32" s="41"/>
      <c r="N32" s="45">
        <v>6.9</v>
      </c>
      <c r="O32" s="45">
        <v>6.16</v>
      </c>
      <c r="P32" s="45">
        <v>21.73</v>
      </c>
    </row>
    <row r="33" spans="1:16" ht="12.75">
      <c r="A33" s="27" t="s">
        <v>35</v>
      </c>
      <c r="B33" s="45"/>
      <c r="C33" s="45"/>
      <c r="D33" s="45">
        <v>14.3</v>
      </c>
      <c r="E33" s="41">
        <v>10.43</v>
      </c>
      <c r="F33" s="84">
        <v>15.39</v>
      </c>
      <c r="G33" s="45"/>
      <c r="H33" s="45"/>
      <c r="I33" s="45">
        <v>19.8</v>
      </c>
      <c r="J33" s="41">
        <v>15.46</v>
      </c>
      <c r="K33" s="84">
        <v>20.62</v>
      </c>
      <c r="L33" s="45"/>
      <c r="M33" s="41">
        <v>38.3</v>
      </c>
      <c r="N33" s="45">
        <v>25.9</v>
      </c>
      <c r="O33" s="45">
        <v>21.16</v>
      </c>
      <c r="P33" s="45">
        <v>26.11</v>
      </c>
    </row>
    <row r="34" spans="1:16" ht="12.75">
      <c r="A34" s="27" t="s">
        <v>57</v>
      </c>
      <c r="B34" s="45"/>
      <c r="C34" s="45"/>
      <c r="D34" s="45">
        <v>6.4</v>
      </c>
      <c r="E34" s="41">
        <v>1.8</v>
      </c>
      <c r="F34" s="84">
        <v>3.48</v>
      </c>
      <c r="G34" s="45"/>
      <c r="H34" s="45"/>
      <c r="I34" s="45">
        <v>11.75</v>
      </c>
      <c r="J34" s="83">
        <v>4.97</v>
      </c>
      <c r="K34" s="84">
        <v>2.92</v>
      </c>
      <c r="L34" s="45"/>
      <c r="M34" s="41"/>
      <c r="N34" s="45">
        <v>18.37</v>
      </c>
      <c r="O34" s="45">
        <v>9.66</v>
      </c>
      <c r="P34" s="45">
        <v>4.9</v>
      </c>
    </row>
    <row r="35" spans="1:16" ht="12.75">
      <c r="A35" s="27" t="s">
        <v>37</v>
      </c>
      <c r="B35" s="45"/>
      <c r="C35" s="45">
        <v>6.5</v>
      </c>
      <c r="D35" s="45"/>
      <c r="E35" s="41"/>
      <c r="F35" s="84">
        <v>8.24</v>
      </c>
      <c r="G35" s="45"/>
      <c r="H35" s="45">
        <v>11</v>
      </c>
      <c r="I35" s="45"/>
      <c r="J35" s="41"/>
      <c r="K35" s="84">
        <v>13.2</v>
      </c>
      <c r="L35" s="45"/>
      <c r="M35" s="41">
        <v>16.2</v>
      </c>
      <c r="N35" s="45"/>
      <c r="O35" s="45"/>
      <c r="P35" s="45">
        <v>18.41</v>
      </c>
    </row>
    <row r="36" spans="1:16" ht="12.75">
      <c r="A36" s="27" t="s">
        <v>38</v>
      </c>
      <c r="B36" s="45"/>
      <c r="C36" s="45">
        <v>6.89</v>
      </c>
      <c r="D36" s="45">
        <v>7.46</v>
      </c>
      <c r="E36" s="41"/>
      <c r="F36" s="84">
        <v>7.42</v>
      </c>
      <c r="G36" s="45"/>
      <c r="H36" s="45">
        <v>11.83</v>
      </c>
      <c r="I36" s="45">
        <v>10.42</v>
      </c>
      <c r="J36" s="41"/>
      <c r="K36" s="84">
        <v>12.02</v>
      </c>
      <c r="L36" s="45"/>
      <c r="M36" s="41">
        <v>17.96</v>
      </c>
      <c r="N36" s="45">
        <v>14.16</v>
      </c>
      <c r="O36" s="45"/>
      <c r="P36" s="45">
        <v>19.22</v>
      </c>
    </row>
    <row r="37" spans="1:16" ht="12.75">
      <c r="A37" s="27" t="s">
        <v>39</v>
      </c>
      <c r="B37" s="45"/>
      <c r="C37" s="45"/>
      <c r="D37" s="45">
        <v>12.5</v>
      </c>
      <c r="E37" s="41">
        <v>10.12</v>
      </c>
      <c r="F37" s="84"/>
      <c r="G37" s="45"/>
      <c r="H37" s="45"/>
      <c r="I37" s="45">
        <v>17.54</v>
      </c>
      <c r="J37" s="41"/>
      <c r="K37" s="84"/>
      <c r="L37" s="45"/>
      <c r="M37" s="41">
        <v>22.8</v>
      </c>
      <c r="N37" s="45">
        <v>23.86</v>
      </c>
      <c r="O37" s="45">
        <v>28.53</v>
      </c>
      <c r="P37" s="45"/>
    </row>
    <row r="38" spans="1:16" ht="12.75">
      <c r="A38" s="27" t="s">
        <v>40</v>
      </c>
      <c r="B38" s="45"/>
      <c r="C38" s="45"/>
      <c r="D38" s="45">
        <v>7</v>
      </c>
      <c r="E38" s="41"/>
      <c r="F38" s="84"/>
      <c r="G38" s="45"/>
      <c r="H38" s="45"/>
      <c r="I38" s="45">
        <v>12</v>
      </c>
      <c r="J38" s="41"/>
      <c r="K38" s="84"/>
      <c r="L38" s="45"/>
      <c r="M38" s="41"/>
      <c r="N38" s="45">
        <v>17</v>
      </c>
      <c r="O38" s="45"/>
      <c r="P38" s="45"/>
    </row>
    <row r="39" spans="1:16" ht="12.75">
      <c r="A39" s="27" t="s">
        <v>41</v>
      </c>
      <c r="B39" s="45"/>
      <c r="C39" s="45">
        <v>14.49</v>
      </c>
      <c r="D39" s="45">
        <v>15.4</v>
      </c>
      <c r="E39" s="41">
        <v>15.46</v>
      </c>
      <c r="F39" s="84">
        <v>19.95</v>
      </c>
      <c r="G39" s="45"/>
      <c r="H39" s="45">
        <v>22.14</v>
      </c>
      <c r="I39" s="45">
        <v>23</v>
      </c>
      <c r="J39" s="41">
        <v>21.08</v>
      </c>
      <c r="K39" s="84">
        <v>27.19</v>
      </c>
      <c r="L39" s="45"/>
      <c r="M39" s="41">
        <v>30.83</v>
      </c>
      <c r="N39" s="45">
        <v>30.6</v>
      </c>
      <c r="O39" s="45">
        <v>26.61</v>
      </c>
      <c r="P39" s="45">
        <v>34.51</v>
      </c>
    </row>
    <row r="40" spans="1:16" ht="12.75">
      <c r="A40" s="27" t="s">
        <v>42</v>
      </c>
      <c r="B40" s="45"/>
      <c r="C40" s="45">
        <v>9.75</v>
      </c>
      <c r="D40" s="45">
        <v>10.51</v>
      </c>
      <c r="E40" s="41">
        <v>11.04</v>
      </c>
      <c r="F40" s="84">
        <v>17.13</v>
      </c>
      <c r="G40" s="45"/>
      <c r="H40" s="45">
        <v>14.57</v>
      </c>
      <c r="I40" s="45">
        <v>15.44</v>
      </c>
      <c r="J40" s="41">
        <v>15.66</v>
      </c>
      <c r="K40" s="84">
        <v>23.1</v>
      </c>
      <c r="L40" s="45"/>
      <c r="M40" s="41">
        <v>19.7</v>
      </c>
      <c r="N40" s="45">
        <v>20.05</v>
      </c>
      <c r="O40" s="45">
        <v>19.78</v>
      </c>
      <c r="P40" s="45">
        <v>28.96</v>
      </c>
    </row>
    <row r="41" spans="1:16" ht="12.75">
      <c r="A41" s="27" t="s">
        <v>43</v>
      </c>
      <c r="B41" s="45"/>
      <c r="C41" s="45">
        <v>15.4</v>
      </c>
      <c r="D41" s="45">
        <v>10</v>
      </c>
      <c r="E41" s="41"/>
      <c r="F41" s="84">
        <v>17.48</v>
      </c>
      <c r="G41" s="45"/>
      <c r="H41" s="45">
        <v>24.4</v>
      </c>
      <c r="I41" s="45">
        <v>15.7</v>
      </c>
      <c r="J41" s="41"/>
      <c r="K41" s="84">
        <v>25.77</v>
      </c>
      <c r="L41" s="45"/>
      <c r="M41" s="41">
        <v>15.4</v>
      </c>
      <c r="N41" s="45">
        <v>21.5</v>
      </c>
      <c r="O41" s="45"/>
      <c r="P41" s="45">
        <v>33.39</v>
      </c>
    </row>
    <row r="42" spans="1:16" ht="12.75">
      <c r="A42" s="27" t="s">
        <v>44</v>
      </c>
      <c r="B42" s="45"/>
      <c r="C42" s="45"/>
      <c r="D42" s="45"/>
      <c r="E42" s="41"/>
      <c r="F42" s="84">
        <v>18.96</v>
      </c>
      <c r="G42" s="45"/>
      <c r="H42" s="45"/>
      <c r="I42" s="45"/>
      <c r="J42" s="41"/>
      <c r="K42" s="84">
        <v>28.17</v>
      </c>
      <c r="L42" s="45"/>
      <c r="M42" s="41"/>
      <c r="N42" s="45"/>
      <c r="O42" s="45"/>
      <c r="P42" s="45">
        <v>37.74</v>
      </c>
    </row>
    <row r="43" spans="1:16" ht="12.75">
      <c r="A43" s="27" t="s">
        <v>45</v>
      </c>
      <c r="B43" s="45"/>
      <c r="C43" s="45"/>
      <c r="D43" s="45">
        <v>12.31</v>
      </c>
      <c r="E43" s="41">
        <v>6.62</v>
      </c>
      <c r="F43" s="84">
        <v>13.99</v>
      </c>
      <c r="G43" s="45"/>
      <c r="H43" s="45"/>
      <c r="I43" s="45">
        <v>17.93</v>
      </c>
      <c r="J43" s="83">
        <v>8.38</v>
      </c>
      <c r="K43" s="84"/>
      <c r="L43" s="45"/>
      <c r="M43" s="41">
        <v>23.4</v>
      </c>
      <c r="N43" s="45">
        <v>23.68</v>
      </c>
      <c r="O43" s="45">
        <v>15.93</v>
      </c>
      <c r="P43" s="45"/>
    </row>
    <row r="44" spans="1:16" ht="12.75">
      <c r="A44" s="27" t="s">
        <v>46</v>
      </c>
      <c r="B44" s="45"/>
      <c r="C44" s="45"/>
      <c r="D44" s="45"/>
      <c r="E44" s="41"/>
      <c r="F44" s="84"/>
      <c r="G44" s="45"/>
      <c r="H44" s="45"/>
      <c r="I44" s="45"/>
      <c r="J44" s="41"/>
      <c r="K44" s="84"/>
      <c r="L44" s="45"/>
      <c r="M44" s="41">
        <v>17.1</v>
      </c>
      <c r="N44" s="45"/>
      <c r="O44" s="45"/>
      <c r="P44" s="45"/>
    </row>
    <row r="45" spans="1:16" ht="12.75">
      <c r="A45" s="27" t="s">
        <v>47</v>
      </c>
      <c r="B45" s="45"/>
      <c r="C45" s="45">
        <v>24.83</v>
      </c>
      <c r="D45" s="45">
        <v>19</v>
      </c>
      <c r="E45" s="41">
        <v>23.67</v>
      </c>
      <c r="F45" s="84">
        <v>21.02</v>
      </c>
      <c r="G45" s="45"/>
      <c r="H45" s="45">
        <v>32.51</v>
      </c>
      <c r="I45" s="45">
        <v>26.4</v>
      </c>
      <c r="J45" s="41">
        <v>30.96</v>
      </c>
      <c r="K45" s="84">
        <v>28.38</v>
      </c>
      <c r="L45" s="45"/>
      <c r="M45" s="41">
        <v>40.91</v>
      </c>
      <c r="N45" s="45">
        <v>34.7</v>
      </c>
      <c r="O45" s="45">
        <v>32.62</v>
      </c>
      <c r="P45" s="45">
        <v>36.18</v>
      </c>
    </row>
    <row r="46" spans="1:16" ht="12.75">
      <c r="A46" s="27" t="s">
        <v>48</v>
      </c>
      <c r="B46" s="45"/>
      <c r="C46" s="45"/>
      <c r="D46" s="45"/>
      <c r="E46" s="41"/>
      <c r="F46" s="84"/>
      <c r="G46" s="45"/>
      <c r="H46" s="45"/>
      <c r="I46" s="45"/>
      <c r="J46" s="41"/>
      <c r="K46" s="84"/>
      <c r="L46" s="45"/>
      <c r="M46" s="41"/>
      <c r="N46" s="45"/>
      <c r="O46" s="45"/>
      <c r="P46" s="45"/>
    </row>
    <row r="47" spans="1:16" ht="12.75">
      <c r="A47" s="27" t="s">
        <v>49</v>
      </c>
      <c r="B47" s="45"/>
      <c r="C47" s="45"/>
      <c r="D47" s="45">
        <v>12.42</v>
      </c>
      <c r="E47" s="83">
        <v>1.85</v>
      </c>
      <c r="F47" s="84">
        <v>15.13</v>
      </c>
      <c r="G47" s="45"/>
      <c r="H47" s="45"/>
      <c r="I47" s="45">
        <v>18.99</v>
      </c>
      <c r="J47" s="83">
        <v>2.16</v>
      </c>
      <c r="K47" s="84">
        <v>21.54</v>
      </c>
      <c r="L47" s="45"/>
      <c r="M47" s="41">
        <v>25.54</v>
      </c>
      <c r="N47" s="45">
        <v>25.98</v>
      </c>
      <c r="O47" s="87">
        <v>2.4</v>
      </c>
      <c r="P47" s="45">
        <v>29.01</v>
      </c>
    </row>
    <row r="48" spans="1:16" ht="12.75">
      <c r="A48" s="27" t="s">
        <v>50</v>
      </c>
      <c r="B48" s="45"/>
      <c r="C48" s="45"/>
      <c r="D48" s="45">
        <v>11.55</v>
      </c>
      <c r="E48" s="41"/>
      <c r="F48" s="84">
        <v>15.19</v>
      </c>
      <c r="G48" s="45"/>
      <c r="H48" s="45"/>
      <c r="I48" s="45">
        <v>18.24</v>
      </c>
      <c r="J48" s="41"/>
      <c r="K48" s="84">
        <v>22.36</v>
      </c>
      <c r="L48" s="45"/>
      <c r="M48" s="41">
        <v>26.7</v>
      </c>
      <c r="N48" s="45">
        <v>26.05</v>
      </c>
      <c r="O48" s="45"/>
      <c r="P48" s="45">
        <v>28.89</v>
      </c>
    </row>
    <row r="49" spans="1:16" ht="12.75">
      <c r="A49" s="27" t="s">
        <v>51</v>
      </c>
      <c r="B49" s="45"/>
      <c r="C49" s="41">
        <v>12.3</v>
      </c>
      <c r="D49" s="45">
        <v>11.34</v>
      </c>
      <c r="E49" s="41"/>
      <c r="F49" s="84"/>
      <c r="G49" s="45"/>
      <c r="H49" s="45">
        <v>18</v>
      </c>
      <c r="I49" s="45">
        <v>16.18</v>
      </c>
      <c r="J49" s="41"/>
      <c r="K49" s="84"/>
      <c r="L49" s="45"/>
      <c r="M49" s="41">
        <v>23.8</v>
      </c>
      <c r="N49" s="45">
        <v>21.19</v>
      </c>
      <c r="O49" s="45"/>
      <c r="P49" s="45"/>
    </row>
    <row r="50" spans="1:16" ht="12.75">
      <c r="A50" s="27" t="s">
        <v>52</v>
      </c>
      <c r="B50" s="45"/>
      <c r="C50" s="45">
        <v>21.9</v>
      </c>
      <c r="D50" s="45">
        <v>18.5</v>
      </c>
      <c r="E50" s="41"/>
      <c r="F50" s="84">
        <v>8.29</v>
      </c>
      <c r="G50" s="45"/>
      <c r="H50" s="45">
        <v>31.3</v>
      </c>
      <c r="I50" s="45">
        <v>25.3</v>
      </c>
      <c r="J50" s="41"/>
      <c r="K50" s="84"/>
      <c r="L50" s="45"/>
      <c r="M50" s="41">
        <v>42.9</v>
      </c>
      <c r="N50" s="45">
        <v>33.9</v>
      </c>
      <c r="O50" s="45"/>
      <c r="P50" s="45"/>
    </row>
    <row r="51" spans="1:16" ht="12.75">
      <c r="A51" s="27" t="s">
        <v>58</v>
      </c>
      <c r="B51" s="45"/>
      <c r="C51" s="45"/>
      <c r="D51" s="45">
        <v>14.07</v>
      </c>
      <c r="E51" s="41"/>
      <c r="F51" s="84"/>
      <c r="G51" s="45"/>
      <c r="H51" s="45"/>
      <c r="I51" s="45">
        <v>21.55</v>
      </c>
      <c r="J51" s="41"/>
      <c r="K51" s="84"/>
      <c r="L51" s="45"/>
      <c r="M51" s="41">
        <v>42</v>
      </c>
      <c r="N51" s="45">
        <v>27.65</v>
      </c>
      <c r="O51" s="45"/>
      <c r="P51" s="45"/>
    </row>
    <row r="52" spans="1:16" ht="12.75">
      <c r="A52" s="27" t="s">
        <v>53</v>
      </c>
      <c r="B52" s="45"/>
      <c r="C52" s="45">
        <v>7.3</v>
      </c>
      <c r="D52" s="45">
        <v>1.7</v>
      </c>
      <c r="E52" s="41">
        <v>9.88</v>
      </c>
      <c r="F52" s="84">
        <v>11.24</v>
      </c>
      <c r="G52" s="45"/>
      <c r="H52" s="45">
        <v>12.7</v>
      </c>
      <c r="I52" s="45">
        <v>6.1</v>
      </c>
      <c r="J52" s="41">
        <v>15.59</v>
      </c>
      <c r="K52" s="84">
        <v>17.09</v>
      </c>
      <c r="L52" s="45"/>
      <c r="M52" s="41">
        <v>19.8</v>
      </c>
      <c r="N52" s="45">
        <v>12.7</v>
      </c>
      <c r="O52" s="45">
        <v>22.3</v>
      </c>
      <c r="P52" s="45">
        <v>23.87</v>
      </c>
    </row>
    <row r="53" spans="1:16" ht="12.75">
      <c r="A53" s="33" t="s">
        <v>54</v>
      </c>
      <c r="B53" s="45"/>
      <c r="C53" s="45">
        <v>9.8</v>
      </c>
      <c r="D53" s="45">
        <v>13</v>
      </c>
      <c r="E53" s="41">
        <v>11.02</v>
      </c>
      <c r="F53" s="84"/>
      <c r="G53" s="45"/>
      <c r="H53" s="45">
        <v>21</v>
      </c>
      <c r="I53" s="45">
        <v>20.5</v>
      </c>
      <c r="J53" s="41">
        <v>21.87</v>
      </c>
      <c r="K53" s="84"/>
      <c r="L53" s="45"/>
      <c r="M53" s="41">
        <v>28.7</v>
      </c>
      <c r="N53" s="45">
        <v>27.7</v>
      </c>
      <c r="O53" s="45">
        <v>28.59</v>
      </c>
      <c r="P53" s="45"/>
    </row>
    <row r="54" spans="1:16" ht="12.75">
      <c r="A54" s="27" t="s">
        <v>59</v>
      </c>
      <c r="B54" s="48"/>
      <c r="C54" s="48">
        <f>SUM(C4:C53)/27</f>
        <v>12.063333333333334</v>
      </c>
      <c r="D54" s="48">
        <f>SUM(D4:D53)/39</f>
        <v>13.309487179487178</v>
      </c>
      <c r="E54" s="48">
        <f>(SUM(E4:E53)/25)</f>
        <v>11.473200000000002</v>
      </c>
      <c r="F54" s="88"/>
      <c r="G54" s="48"/>
      <c r="H54" s="48">
        <f>SUM(H4:H53)/27</f>
        <v>19.214444444444442</v>
      </c>
      <c r="I54" s="48">
        <f>SUM(I4:I53)/38</f>
        <v>19.46</v>
      </c>
      <c r="J54" s="48">
        <f>(SUM(J4:J53))/25</f>
        <v>15.6276</v>
      </c>
      <c r="K54" s="88"/>
      <c r="L54" s="48"/>
      <c r="M54" s="48">
        <f>SUM(M4:M53)/39</f>
        <v>27.72051282051282</v>
      </c>
      <c r="N54" s="48">
        <f>SUM(N4:N53)/39</f>
        <v>26.298717948717947</v>
      </c>
      <c r="O54" s="45"/>
      <c r="P54" s="45"/>
    </row>
    <row r="57" spans="1:12" ht="12.75">
      <c r="A57" s="3"/>
      <c r="B57" s="3"/>
      <c r="C57" s="3"/>
      <c r="D57" s="3"/>
      <c r="E57" s="7"/>
      <c r="F57" s="7"/>
      <c r="G57" s="3"/>
      <c r="H57" s="3"/>
      <c r="I57" s="3"/>
      <c r="J57" s="3"/>
      <c r="K57" s="3"/>
      <c r="L57" s="3"/>
    </row>
  </sheetData>
  <sheetProtection/>
  <mergeCells count="3">
    <mergeCell ref="B2:F2"/>
    <mergeCell ref="G2:K2"/>
    <mergeCell ref="L2:P2"/>
  </mergeCells>
  <printOptions/>
  <pageMargins left="0.75" right="0.75" top="1" bottom="1" header="0.5" footer="0.5"/>
  <pageSetup horizontalDpi="355" verticalDpi="355" orientation="landscape" r:id="rId1"/>
  <headerFooter alignWithMargins="0">
    <oddHeader>&amp;LMetric 3: Retirement Eligibility&amp;CClassified Employees&amp;RDepartments and Agencies</oddHeader>
  </headerFooter>
  <rowBreaks count="2" manualBreakCount="2">
    <brk id="2" max="255" man="1"/>
    <brk id="3" max="255" man="1"/>
  </rowBreaks>
  <colBreaks count="2" manualBreakCount="2">
    <brk id="6" max="65535" man="1"/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54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14.8515625" style="0" customWidth="1"/>
    <col min="2" max="24" width="10.7109375" style="0" customWidth="1"/>
    <col min="25" max="25" width="11.421875" style="8" customWidth="1"/>
  </cols>
  <sheetData>
    <row r="1" spans="1:26" ht="12.75">
      <c r="A1" s="35" t="s">
        <v>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26"/>
      <c r="X1" s="26"/>
      <c r="Y1" s="43"/>
      <c r="Z1" s="26"/>
    </row>
    <row r="2" spans="1:26" ht="12.75">
      <c r="A2" s="34"/>
      <c r="B2" s="96" t="s">
        <v>66</v>
      </c>
      <c r="C2" s="97"/>
      <c r="D2" s="97"/>
      <c r="E2" s="98"/>
      <c r="F2" s="99"/>
      <c r="G2" s="100" t="s">
        <v>67</v>
      </c>
      <c r="H2" s="101"/>
      <c r="I2" s="101"/>
      <c r="J2" s="102"/>
      <c r="K2" s="103"/>
      <c r="L2" s="96" t="s">
        <v>68</v>
      </c>
      <c r="M2" s="97"/>
      <c r="N2" s="97"/>
      <c r="O2" s="98"/>
      <c r="P2" s="99"/>
      <c r="Q2" s="104" t="s">
        <v>69</v>
      </c>
      <c r="R2" s="105"/>
      <c r="S2" s="105"/>
      <c r="T2" s="106"/>
      <c r="U2" s="107"/>
      <c r="V2" s="108" t="s">
        <v>70</v>
      </c>
      <c r="W2" s="116"/>
      <c r="X2" s="116"/>
      <c r="Y2" s="117"/>
      <c r="Z2" s="117"/>
    </row>
    <row r="3" spans="1:26" ht="12.75">
      <c r="A3" s="27" t="s">
        <v>60</v>
      </c>
      <c r="B3" s="13">
        <v>2005</v>
      </c>
      <c r="C3" s="13">
        <v>2006</v>
      </c>
      <c r="D3" s="13">
        <v>2007</v>
      </c>
      <c r="E3" s="13">
        <v>2008</v>
      </c>
      <c r="F3" s="13">
        <v>2009</v>
      </c>
      <c r="G3" s="25">
        <v>2005</v>
      </c>
      <c r="H3" s="13">
        <v>2006</v>
      </c>
      <c r="I3" s="13">
        <v>2007</v>
      </c>
      <c r="J3" s="13">
        <v>2008</v>
      </c>
      <c r="K3" s="13">
        <v>2009</v>
      </c>
      <c r="L3" s="13">
        <v>2005</v>
      </c>
      <c r="M3" s="13">
        <v>2006</v>
      </c>
      <c r="N3" s="13">
        <v>2007</v>
      </c>
      <c r="O3" s="13">
        <v>2008</v>
      </c>
      <c r="P3" s="13">
        <v>2009</v>
      </c>
      <c r="Q3" s="13">
        <v>2005</v>
      </c>
      <c r="R3" s="13">
        <v>2006</v>
      </c>
      <c r="S3" s="13">
        <v>2007</v>
      </c>
      <c r="T3" s="13">
        <v>2008</v>
      </c>
      <c r="U3" s="13">
        <v>2009</v>
      </c>
      <c r="V3" s="13">
        <v>2005</v>
      </c>
      <c r="W3" s="13">
        <v>2006</v>
      </c>
      <c r="X3" s="13">
        <v>2007</v>
      </c>
      <c r="Y3" s="44">
        <v>2008</v>
      </c>
      <c r="Z3" s="34">
        <v>2009</v>
      </c>
    </row>
    <row r="4" spans="1:26" ht="12.75">
      <c r="A4" s="27" t="s">
        <v>6</v>
      </c>
      <c r="B4" s="45">
        <v>12.4</v>
      </c>
      <c r="C4" s="45">
        <v>11.89</v>
      </c>
      <c r="D4" s="45">
        <v>11.22</v>
      </c>
      <c r="E4" s="45">
        <v>8.91</v>
      </c>
      <c r="F4" s="45"/>
      <c r="G4" s="45">
        <v>10.9</v>
      </c>
      <c r="H4" s="45">
        <v>7.07</v>
      </c>
      <c r="I4" s="45">
        <v>6.9</v>
      </c>
      <c r="J4" s="45">
        <v>5.39</v>
      </c>
      <c r="K4" s="45"/>
      <c r="L4" s="45">
        <v>1.3</v>
      </c>
      <c r="M4" s="45">
        <v>1.41</v>
      </c>
      <c r="N4" s="45">
        <v>1.4</v>
      </c>
      <c r="O4" s="45">
        <v>1.06</v>
      </c>
      <c r="P4" s="45"/>
      <c r="Q4" s="45">
        <v>3.5</v>
      </c>
      <c r="R4" s="45">
        <v>3.21</v>
      </c>
      <c r="S4" s="45">
        <v>2.8</v>
      </c>
      <c r="T4" s="45">
        <v>2.28</v>
      </c>
      <c r="U4" s="45"/>
      <c r="V4" s="45">
        <v>0.03</v>
      </c>
      <c r="W4" s="45">
        <v>0.02</v>
      </c>
      <c r="X4" s="45">
        <v>0.003</v>
      </c>
      <c r="Y4" s="89">
        <v>0.003</v>
      </c>
      <c r="Z4" s="45"/>
    </row>
    <row r="5" spans="1:26" ht="12.75">
      <c r="A5" s="27" t="s">
        <v>7</v>
      </c>
      <c r="B5" s="45">
        <v>12</v>
      </c>
      <c r="C5" s="45">
        <v>27</v>
      </c>
      <c r="D5" s="45"/>
      <c r="E5" s="45">
        <v>12.71</v>
      </c>
      <c r="F5" s="45">
        <v>10.77</v>
      </c>
      <c r="G5" s="45" t="s">
        <v>71</v>
      </c>
      <c r="H5" s="45" t="s">
        <v>71</v>
      </c>
      <c r="I5" s="45"/>
      <c r="J5" s="45">
        <v>10.06</v>
      </c>
      <c r="K5" s="45" t="s">
        <v>71</v>
      </c>
      <c r="L5" s="45" t="s">
        <v>71</v>
      </c>
      <c r="M5" s="45" t="s">
        <v>71</v>
      </c>
      <c r="N5" s="45"/>
      <c r="O5" s="45">
        <v>1.28</v>
      </c>
      <c r="P5" s="45" t="s">
        <v>71</v>
      </c>
      <c r="Q5" s="45" t="s">
        <v>71</v>
      </c>
      <c r="R5" s="45" t="s">
        <v>71</v>
      </c>
      <c r="S5" s="45"/>
      <c r="T5" s="45">
        <v>1.14</v>
      </c>
      <c r="U5" s="45" t="s">
        <v>71</v>
      </c>
      <c r="V5" s="45" t="s">
        <v>71</v>
      </c>
      <c r="W5" s="45" t="s">
        <v>71</v>
      </c>
      <c r="X5" s="45"/>
      <c r="Y5" s="89">
        <v>0.0844</v>
      </c>
      <c r="Z5" s="45">
        <v>0.12</v>
      </c>
    </row>
    <row r="6" spans="1:26" ht="12.75">
      <c r="A6" s="27" t="s">
        <v>8</v>
      </c>
      <c r="B6" s="45"/>
      <c r="C6" s="45">
        <v>19.7</v>
      </c>
      <c r="D6" s="45">
        <v>17.9</v>
      </c>
      <c r="E6" s="45">
        <v>14.15</v>
      </c>
      <c r="F6" s="45"/>
      <c r="G6" s="45"/>
      <c r="H6" s="45">
        <v>16</v>
      </c>
      <c r="I6" s="45">
        <v>15.5</v>
      </c>
      <c r="J6" s="45">
        <v>11.75</v>
      </c>
      <c r="K6" s="45"/>
      <c r="L6" s="45"/>
      <c r="M6" s="45">
        <v>3.7</v>
      </c>
      <c r="N6" s="45">
        <v>2.3</v>
      </c>
      <c r="O6" s="45">
        <v>2.4</v>
      </c>
      <c r="P6" s="45"/>
      <c r="Q6" s="45"/>
      <c r="R6" s="45">
        <v>2.1</v>
      </c>
      <c r="S6" s="45">
        <v>2.2</v>
      </c>
      <c r="T6" s="45">
        <v>1.53</v>
      </c>
      <c r="U6" s="45"/>
      <c r="V6" s="45"/>
      <c r="W6" s="45" t="s">
        <v>71</v>
      </c>
      <c r="X6" s="45">
        <v>2.8</v>
      </c>
      <c r="Y6" s="89">
        <v>0.027279</v>
      </c>
      <c r="Z6" s="45"/>
    </row>
    <row r="7" spans="1:26" ht="12.75">
      <c r="A7" s="27" t="s">
        <v>9</v>
      </c>
      <c r="B7" s="45">
        <v>17</v>
      </c>
      <c r="C7" s="45"/>
      <c r="D7" s="45"/>
      <c r="E7" s="45"/>
      <c r="F7" s="45">
        <v>15.66</v>
      </c>
      <c r="G7" s="45"/>
      <c r="H7" s="45"/>
      <c r="I7" s="45"/>
      <c r="J7" s="45"/>
      <c r="K7" s="45">
        <v>7</v>
      </c>
      <c r="L7" s="45"/>
      <c r="M7" s="45"/>
      <c r="N7" s="45"/>
      <c r="O7" s="45"/>
      <c r="P7" s="45">
        <v>2.52</v>
      </c>
      <c r="Q7" s="45"/>
      <c r="R7" s="45"/>
      <c r="S7" s="45"/>
      <c r="T7" s="45"/>
      <c r="U7" s="45">
        <v>14.44</v>
      </c>
      <c r="V7" s="45" t="s">
        <v>78</v>
      </c>
      <c r="W7" s="45"/>
      <c r="X7" s="45"/>
      <c r="Y7" s="89"/>
      <c r="Z7" s="45">
        <v>0.028</v>
      </c>
    </row>
    <row r="8" spans="1:26" ht="12.75">
      <c r="A8" s="27" t="s">
        <v>10</v>
      </c>
      <c r="B8" s="45">
        <v>13.1</v>
      </c>
      <c r="C8" s="45">
        <v>14.49</v>
      </c>
      <c r="D8" s="45">
        <v>11.68</v>
      </c>
      <c r="E8" s="45">
        <v>11.9</v>
      </c>
      <c r="F8" s="45"/>
      <c r="G8" s="45">
        <v>6.61</v>
      </c>
      <c r="H8" s="45">
        <v>6.44</v>
      </c>
      <c r="I8" s="45">
        <v>7.47</v>
      </c>
      <c r="J8" s="45">
        <v>6.58</v>
      </c>
      <c r="K8" s="45"/>
      <c r="L8" s="45">
        <v>3.41</v>
      </c>
      <c r="M8" s="45">
        <v>4.53</v>
      </c>
      <c r="N8" s="45">
        <v>0.7</v>
      </c>
      <c r="O8" s="45">
        <v>0.06</v>
      </c>
      <c r="P8" s="45"/>
      <c r="Q8" s="45">
        <v>3.09</v>
      </c>
      <c r="R8" s="45">
        <v>3.34</v>
      </c>
      <c r="S8" s="45">
        <v>3.5</v>
      </c>
      <c r="T8" s="45">
        <v>3.39</v>
      </c>
      <c r="U8" s="45"/>
      <c r="V8" s="45">
        <v>0.02</v>
      </c>
      <c r="W8" s="45">
        <v>0.007</v>
      </c>
      <c r="X8" s="45">
        <v>0</v>
      </c>
      <c r="Y8" s="89">
        <v>0.0039</v>
      </c>
      <c r="Z8" s="45"/>
    </row>
    <row r="9" spans="1:26" ht="12.75">
      <c r="A9" s="27" t="s">
        <v>11</v>
      </c>
      <c r="B9" s="45">
        <v>11.3</v>
      </c>
      <c r="C9" s="45">
        <v>13.2</v>
      </c>
      <c r="D9" s="45">
        <v>14.18</v>
      </c>
      <c r="E9" s="45">
        <v>8.67</v>
      </c>
      <c r="F9" s="45"/>
      <c r="G9" s="45">
        <v>6.4</v>
      </c>
      <c r="H9" s="45">
        <v>7.9</v>
      </c>
      <c r="I9" s="45">
        <v>9.08</v>
      </c>
      <c r="J9" s="45">
        <v>7.17</v>
      </c>
      <c r="K9" s="45"/>
      <c r="L9" s="45">
        <v>1.7</v>
      </c>
      <c r="M9" s="45">
        <v>1.5</v>
      </c>
      <c r="N9" s="45">
        <v>1.51</v>
      </c>
      <c r="O9" s="45">
        <v>1.34</v>
      </c>
      <c r="P9" s="45"/>
      <c r="Q9" s="45">
        <v>3</v>
      </c>
      <c r="R9" s="45">
        <v>3.6</v>
      </c>
      <c r="S9" s="45">
        <v>3.59</v>
      </c>
      <c r="T9" s="45">
        <v>2.4</v>
      </c>
      <c r="U9" s="45"/>
      <c r="V9" s="45">
        <v>0.1</v>
      </c>
      <c r="W9" s="45">
        <v>0</v>
      </c>
      <c r="X9" s="45">
        <v>0.03</v>
      </c>
      <c r="Y9" s="89">
        <v>0.0241</v>
      </c>
      <c r="Z9" s="45"/>
    </row>
    <row r="10" spans="1:26" ht="12.75">
      <c r="A10" s="27" t="s">
        <v>12</v>
      </c>
      <c r="B10" s="45"/>
      <c r="C10" s="45"/>
      <c r="D10" s="45">
        <v>5.8</v>
      </c>
      <c r="E10" s="45"/>
      <c r="F10" s="45"/>
      <c r="G10" s="45"/>
      <c r="H10" s="45"/>
      <c r="I10" s="45">
        <v>2.4</v>
      </c>
      <c r="J10" s="45"/>
      <c r="K10" s="45"/>
      <c r="L10" s="45"/>
      <c r="M10" s="45"/>
      <c r="N10" s="45">
        <v>0.9</v>
      </c>
      <c r="O10" s="45"/>
      <c r="P10" s="45"/>
      <c r="Q10" s="45"/>
      <c r="R10" s="45"/>
      <c r="S10" s="45">
        <v>2.4</v>
      </c>
      <c r="T10" s="45"/>
      <c r="U10" s="45"/>
      <c r="V10" s="45"/>
      <c r="W10" s="45"/>
      <c r="X10" s="45">
        <v>0</v>
      </c>
      <c r="Y10" s="89"/>
      <c r="Z10" s="45"/>
    </row>
    <row r="11" spans="1:26" ht="12.75">
      <c r="A11" s="27" t="s">
        <v>13</v>
      </c>
      <c r="B11" s="45">
        <v>9.3</v>
      </c>
      <c r="C11" s="45">
        <v>9.4</v>
      </c>
      <c r="D11" s="45">
        <v>6.96</v>
      </c>
      <c r="E11" s="45">
        <v>6.27</v>
      </c>
      <c r="F11" s="45">
        <v>5.46</v>
      </c>
      <c r="G11" s="45">
        <v>5.1</v>
      </c>
      <c r="H11" s="45">
        <v>5.1</v>
      </c>
      <c r="I11" s="45">
        <v>3.67</v>
      </c>
      <c r="J11" s="45">
        <v>5.13</v>
      </c>
      <c r="K11" s="45">
        <v>4.44</v>
      </c>
      <c r="L11" s="45">
        <v>1</v>
      </c>
      <c r="M11" s="45">
        <v>1.4</v>
      </c>
      <c r="N11" s="45">
        <v>1.01</v>
      </c>
      <c r="O11" s="45">
        <v>0.94</v>
      </c>
      <c r="P11" s="45">
        <v>1.02</v>
      </c>
      <c r="Q11" s="45">
        <v>3</v>
      </c>
      <c r="R11" s="45">
        <v>3</v>
      </c>
      <c r="S11" s="45">
        <v>2.28</v>
      </c>
      <c r="T11" s="45">
        <v>2.09</v>
      </c>
      <c r="U11" s="45">
        <v>2.39</v>
      </c>
      <c r="V11" s="45">
        <v>0</v>
      </c>
      <c r="W11" s="45">
        <v>0</v>
      </c>
      <c r="X11" s="45">
        <v>0</v>
      </c>
      <c r="Y11" s="89"/>
      <c r="Z11" s="45">
        <v>0</v>
      </c>
    </row>
    <row r="12" spans="1:26" ht="12.75">
      <c r="A12" s="27" t="s">
        <v>14</v>
      </c>
      <c r="B12" s="45">
        <v>21.38</v>
      </c>
      <c r="C12" s="45"/>
      <c r="D12" s="45"/>
      <c r="E12" s="45">
        <v>16.07</v>
      </c>
      <c r="F12" s="45">
        <v>12.82</v>
      </c>
      <c r="G12" s="45">
        <v>15.87</v>
      </c>
      <c r="H12" s="45"/>
      <c r="I12" s="45"/>
      <c r="J12" s="45">
        <v>10.75</v>
      </c>
      <c r="K12" s="45">
        <v>7.85</v>
      </c>
      <c r="L12" s="45">
        <v>2.2</v>
      </c>
      <c r="M12" s="45"/>
      <c r="N12" s="45"/>
      <c r="O12" s="45">
        <v>2.79</v>
      </c>
      <c r="P12" s="45">
        <v>2.69</v>
      </c>
      <c r="Q12" s="45">
        <v>2.64</v>
      </c>
      <c r="R12" s="45"/>
      <c r="S12" s="45"/>
      <c r="T12" s="45">
        <v>2.38</v>
      </c>
      <c r="U12" s="45">
        <v>2.04</v>
      </c>
      <c r="V12" s="45">
        <v>0.68</v>
      </c>
      <c r="W12" s="45"/>
      <c r="X12" s="45"/>
      <c r="Y12" s="89">
        <v>0.1467</v>
      </c>
      <c r="Z12" s="45">
        <v>0.24</v>
      </c>
    </row>
    <row r="13" spans="1:26" ht="12.75">
      <c r="A13" s="27" t="s">
        <v>15</v>
      </c>
      <c r="B13" s="45">
        <v>8.9</v>
      </c>
      <c r="C13" s="45" t="s">
        <v>71</v>
      </c>
      <c r="D13" s="45">
        <v>9.3</v>
      </c>
      <c r="E13" s="45"/>
      <c r="F13" s="45">
        <v>15.32</v>
      </c>
      <c r="G13" s="45">
        <v>2.3</v>
      </c>
      <c r="H13" s="45">
        <v>20.6</v>
      </c>
      <c r="I13" s="45">
        <v>2.5</v>
      </c>
      <c r="J13" s="45"/>
      <c r="K13" s="45">
        <v>8.27</v>
      </c>
      <c r="L13" s="45">
        <v>0.6</v>
      </c>
      <c r="M13" s="45" t="s">
        <v>71</v>
      </c>
      <c r="N13" s="45">
        <v>0.44</v>
      </c>
      <c r="O13" s="45"/>
      <c r="P13" s="45">
        <v>3.37</v>
      </c>
      <c r="Q13" s="45">
        <v>6</v>
      </c>
      <c r="R13" s="45">
        <v>8</v>
      </c>
      <c r="S13" s="45">
        <v>6.1</v>
      </c>
      <c r="T13" s="45"/>
      <c r="U13" s="45">
        <v>2.6</v>
      </c>
      <c r="V13" s="45">
        <v>0.05</v>
      </c>
      <c r="W13" s="45" t="s">
        <v>71</v>
      </c>
      <c r="X13" s="45">
        <v>0.14</v>
      </c>
      <c r="Y13" s="89"/>
      <c r="Z13" s="45">
        <v>3.44</v>
      </c>
    </row>
    <row r="14" spans="1:26" ht="12.75">
      <c r="A14" s="27" t="s">
        <v>16</v>
      </c>
      <c r="B14" s="45">
        <v>6.68</v>
      </c>
      <c r="C14" s="45"/>
      <c r="D14" s="45"/>
      <c r="E14" s="45"/>
      <c r="F14" s="45"/>
      <c r="G14" s="45">
        <v>3.06</v>
      </c>
      <c r="H14" s="45"/>
      <c r="I14" s="45"/>
      <c r="J14" s="45"/>
      <c r="K14" s="45"/>
      <c r="L14" s="45">
        <v>0.74</v>
      </c>
      <c r="M14" s="45"/>
      <c r="N14" s="45"/>
      <c r="O14" s="45"/>
      <c r="P14" s="45"/>
      <c r="Q14" s="45">
        <v>2.87</v>
      </c>
      <c r="R14" s="45"/>
      <c r="S14" s="45"/>
      <c r="T14" s="45"/>
      <c r="U14" s="45"/>
      <c r="V14" s="45">
        <v>0</v>
      </c>
      <c r="W14" s="45"/>
      <c r="X14" s="45"/>
      <c r="Y14" s="89"/>
      <c r="Z14" s="45"/>
    </row>
    <row r="15" spans="1:26" ht="12.75">
      <c r="A15" s="27" t="s">
        <v>17</v>
      </c>
      <c r="B15" s="45">
        <v>11.8</v>
      </c>
      <c r="C15" s="45">
        <v>13.1</v>
      </c>
      <c r="D15" s="45">
        <v>13</v>
      </c>
      <c r="E15" s="45"/>
      <c r="F15" s="45"/>
      <c r="G15" s="45">
        <v>8.1</v>
      </c>
      <c r="H15" s="45">
        <v>9.3</v>
      </c>
      <c r="I15" s="45">
        <v>9.3</v>
      </c>
      <c r="J15" s="45"/>
      <c r="K15" s="45"/>
      <c r="L15" s="45">
        <v>1.5</v>
      </c>
      <c r="M15" s="45">
        <v>1.6</v>
      </c>
      <c r="N15" s="45">
        <v>1.6</v>
      </c>
      <c r="O15" s="45"/>
      <c r="P15" s="45"/>
      <c r="Q15" s="45">
        <v>1.9</v>
      </c>
      <c r="R15" s="45">
        <v>2.1</v>
      </c>
      <c r="S15" s="45">
        <v>2.1</v>
      </c>
      <c r="T15" s="45"/>
      <c r="U15" s="45"/>
      <c r="V15" s="45">
        <v>0.3</v>
      </c>
      <c r="W15" s="45">
        <v>0.1</v>
      </c>
      <c r="X15" s="45">
        <v>0.1</v>
      </c>
      <c r="Y15" s="89"/>
      <c r="Z15" s="45"/>
    </row>
    <row r="16" spans="1:26" ht="12.75">
      <c r="A16" s="27" t="s">
        <v>18</v>
      </c>
      <c r="B16" s="45"/>
      <c r="C16" s="45"/>
      <c r="D16" s="45">
        <v>5.45</v>
      </c>
      <c r="E16" s="45"/>
      <c r="F16" s="45"/>
      <c r="G16" s="45"/>
      <c r="H16" s="45"/>
      <c r="I16" s="45">
        <v>1.9</v>
      </c>
      <c r="J16" s="45"/>
      <c r="K16" s="45"/>
      <c r="L16" s="45"/>
      <c r="M16" s="45"/>
      <c r="N16" s="45">
        <v>2.15</v>
      </c>
      <c r="O16" s="45"/>
      <c r="P16" s="45"/>
      <c r="Q16" s="45"/>
      <c r="R16" s="45"/>
      <c r="S16" s="45">
        <v>1.4</v>
      </c>
      <c r="T16" s="45"/>
      <c r="U16" s="45"/>
      <c r="V16" s="45"/>
      <c r="W16" s="45"/>
      <c r="X16" s="45">
        <v>0</v>
      </c>
      <c r="Y16" s="89"/>
      <c r="Z16" s="45"/>
    </row>
    <row r="17" spans="1:26" ht="12.75">
      <c r="A17" s="27" t="s">
        <v>19</v>
      </c>
      <c r="B17" s="45">
        <v>18.2</v>
      </c>
      <c r="C17" s="45" t="s">
        <v>71</v>
      </c>
      <c r="D17" s="45">
        <v>22.82</v>
      </c>
      <c r="E17" s="45">
        <v>22.58</v>
      </c>
      <c r="F17" s="45">
        <v>14.8</v>
      </c>
      <c r="G17" s="45"/>
      <c r="H17" s="45" t="s">
        <v>71</v>
      </c>
      <c r="I17" s="45">
        <v>13</v>
      </c>
      <c r="J17" s="45">
        <v>15.17</v>
      </c>
      <c r="K17" s="45">
        <v>8.18</v>
      </c>
      <c r="L17" s="45">
        <v>3.3</v>
      </c>
      <c r="M17" s="45" t="s">
        <v>71</v>
      </c>
      <c r="N17" s="45">
        <v>2.78</v>
      </c>
      <c r="O17" s="45">
        <v>7.41</v>
      </c>
      <c r="P17" s="45">
        <v>2.98</v>
      </c>
      <c r="Q17" s="45">
        <v>1.5</v>
      </c>
      <c r="R17" s="45" t="s">
        <v>71</v>
      </c>
      <c r="S17" s="45">
        <v>1.94</v>
      </c>
      <c r="T17" s="45">
        <v>3.14</v>
      </c>
      <c r="U17" s="45">
        <v>3.23</v>
      </c>
      <c r="V17" s="45">
        <v>1.6</v>
      </c>
      <c r="W17" s="45" t="s">
        <v>71</v>
      </c>
      <c r="X17" s="45">
        <v>5.09</v>
      </c>
      <c r="Y17" s="89">
        <v>0.0508</v>
      </c>
      <c r="Z17" s="45">
        <v>0.41</v>
      </c>
    </row>
    <row r="18" spans="1:26" ht="12.75">
      <c r="A18" s="27" t="s">
        <v>20</v>
      </c>
      <c r="B18" s="45">
        <v>5.1</v>
      </c>
      <c r="C18" s="45">
        <v>5.37</v>
      </c>
      <c r="D18" s="45">
        <v>5.14</v>
      </c>
      <c r="E18" s="45"/>
      <c r="F18" s="45">
        <v>6.03</v>
      </c>
      <c r="G18" s="45">
        <v>2.48</v>
      </c>
      <c r="H18" s="45">
        <v>2.67</v>
      </c>
      <c r="I18" s="45">
        <v>2.51</v>
      </c>
      <c r="J18" s="45"/>
      <c r="K18" s="45">
        <v>2.26</v>
      </c>
      <c r="L18" s="45">
        <v>1.19</v>
      </c>
      <c r="M18" s="45">
        <v>1.35</v>
      </c>
      <c r="N18" s="45">
        <v>1.28</v>
      </c>
      <c r="O18" s="45"/>
      <c r="P18" s="45">
        <v>1.19</v>
      </c>
      <c r="Q18" s="45">
        <v>1.36</v>
      </c>
      <c r="R18" s="45">
        <v>1.34</v>
      </c>
      <c r="S18" s="45">
        <v>1.33</v>
      </c>
      <c r="T18" s="45"/>
      <c r="U18" s="45">
        <v>2.58</v>
      </c>
      <c r="V18" s="45"/>
      <c r="W18" s="45">
        <v>0.01</v>
      </c>
      <c r="X18" s="45">
        <v>0.01</v>
      </c>
      <c r="Y18" s="89"/>
      <c r="Z18" s="45">
        <v>0</v>
      </c>
    </row>
    <row r="19" spans="1:26" ht="12.75">
      <c r="A19" s="27" t="s">
        <v>21</v>
      </c>
      <c r="B19" s="45">
        <v>13.05</v>
      </c>
      <c r="C19" s="45">
        <v>13</v>
      </c>
      <c r="D19" s="45">
        <v>13.3</v>
      </c>
      <c r="E19" s="45"/>
      <c r="F19" s="45"/>
      <c r="G19" s="45">
        <v>8</v>
      </c>
      <c r="H19" s="45">
        <v>9</v>
      </c>
      <c r="I19" s="45">
        <v>9</v>
      </c>
      <c r="J19" s="45"/>
      <c r="K19" s="45"/>
      <c r="L19" s="45">
        <v>3</v>
      </c>
      <c r="M19" s="45">
        <v>1.5</v>
      </c>
      <c r="N19" s="45">
        <v>1.6</v>
      </c>
      <c r="O19" s="45"/>
      <c r="P19" s="45"/>
      <c r="Q19" s="45">
        <v>2.3</v>
      </c>
      <c r="R19" s="45">
        <v>2.3</v>
      </c>
      <c r="S19" s="45">
        <v>2.5</v>
      </c>
      <c r="T19" s="45"/>
      <c r="U19" s="45"/>
      <c r="V19" s="45">
        <v>0.1</v>
      </c>
      <c r="W19" s="45">
        <v>0.0004</v>
      </c>
      <c r="X19" s="45">
        <v>0.1</v>
      </c>
      <c r="Y19" s="89"/>
      <c r="Z19" s="45"/>
    </row>
    <row r="20" spans="1:26" ht="12.75">
      <c r="A20" s="27" t="s">
        <v>22</v>
      </c>
      <c r="B20" s="45"/>
      <c r="C20" s="45"/>
      <c r="D20" s="45"/>
      <c r="E20" s="45">
        <v>8.78</v>
      </c>
      <c r="F20" s="45">
        <v>7.08</v>
      </c>
      <c r="G20" s="45"/>
      <c r="H20" s="45"/>
      <c r="I20" s="45"/>
      <c r="J20" s="45">
        <v>6.7</v>
      </c>
      <c r="K20" s="45">
        <v>5.41</v>
      </c>
      <c r="L20" s="45"/>
      <c r="M20" s="45"/>
      <c r="N20" s="45"/>
      <c r="O20" s="45">
        <v>2.08</v>
      </c>
      <c r="P20" s="45">
        <v>1.67</v>
      </c>
      <c r="Q20" s="45"/>
      <c r="R20" s="45"/>
      <c r="S20" s="45"/>
      <c r="T20" s="45">
        <v>5.07</v>
      </c>
      <c r="U20" s="45">
        <v>7.6</v>
      </c>
      <c r="V20" s="45"/>
      <c r="W20" s="45"/>
      <c r="X20" s="45"/>
      <c r="Y20" s="89"/>
      <c r="Z20" s="45" t="s">
        <v>71</v>
      </c>
    </row>
    <row r="21" spans="1:26" ht="12.75">
      <c r="A21" s="27" t="s">
        <v>23</v>
      </c>
      <c r="B21" s="45">
        <v>14.35</v>
      </c>
      <c r="C21" s="45">
        <v>18.49</v>
      </c>
      <c r="D21" s="45">
        <v>18.49</v>
      </c>
      <c r="E21" s="45">
        <v>14.24</v>
      </c>
      <c r="F21" s="45">
        <v>13.73</v>
      </c>
      <c r="G21" s="45">
        <v>8.29</v>
      </c>
      <c r="H21" s="45">
        <v>10.9</v>
      </c>
      <c r="I21" s="45">
        <v>10.9</v>
      </c>
      <c r="J21" s="45">
        <v>7.83</v>
      </c>
      <c r="K21" s="45">
        <v>7.26</v>
      </c>
      <c r="L21" s="45">
        <v>2.96</v>
      </c>
      <c r="M21" s="45">
        <v>3.48</v>
      </c>
      <c r="N21" s="45">
        <v>3.48</v>
      </c>
      <c r="O21" s="45">
        <v>3.45</v>
      </c>
      <c r="P21" s="45">
        <v>3.29</v>
      </c>
      <c r="Q21" s="45">
        <v>2.92</v>
      </c>
      <c r="R21" s="45">
        <v>3.54</v>
      </c>
      <c r="S21" s="45">
        <v>3.54</v>
      </c>
      <c r="T21" s="45">
        <v>2.77</v>
      </c>
      <c r="U21" s="45">
        <v>2.66</v>
      </c>
      <c r="V21" s="45">
        <v>0</v>
      </c>
      <c r="W21" s="45">
        <v>0.37</v>
      </c>
      <c r="X21" s="45">
        <v>0.37</v>
      </c>
      <c r="Y21" s="89"/>
      <c r="Z21" s="45">
        <v>0.17</v>
      </c>
    </row>
    <row r="22" spans="1:26" ht="12.75">
      <c r="A22" s="27" t="s">
        <v>24</v>
      </c>
      <c r="B22" s="45"/>
      <c r="C22" s="45"/>
      <c r="D22" s="45">
        <v>11.03</v>
      </c>
      <c r="E22" s="45">
        <v>8.96</v>
      </c>
      <c r="F22" s="45">
        <v>7.4</v>
      </c>
      <c r="G22" s="45"/>
      <c r="H22" s="45"/>
      <c r="I22" s="45">
        <v>6.66</v>
      </c>
      <c r="J22" s="45">
        <v>5.7</v>
      </c>
      <c r="K22" s="45">
        <v>6.15</v>
      </c>
      <c r="L22" s="45"/>
      <c r="M22" s="45"/>
      <c r="N22" s="45">
        <v>0.59</v>
      </c>
      <c r="O22" s="45">
        <v>0.79</v>
      </c>
      <c r="P22" s="45">
        <v>1.18</v>
      </c>
      <c r="Q22" s="45"/>
      <c r="R22" s="45"/>
      <c r="S22" s="45">
        <v>3.06</v>
      </c>
      <c r="T22" s="45">
        <v>2.44</v>
      </c>
      <c r="U22" s="45">
        <v>2.46</v>
      </c>
      <c r="V22" s="45"/>
      <c r="W22" s="45"/>
      <c r="X22" s="45">
        <v>0.41</v>
      </c>
      <c r="Y22" s="89">
        <v>0.0248</v>
      </c>
      <c r="Z22" s="45">
        <v>0.45</v>
      </c>
    </row>
    <row r="23" spans="1:26" ht="12.75">
      <c r="A23" s="27" t="s">
        <v>25</v>
      </c>
      <c r="B23" s="45"/>
      <c r="C23" s="45"/>
      <c r="D23" s="45">
        <v>12.95</v>
      </c>
      <c r="E23" s="45">
        <v>10.67</v>
      </c>
      <c r="F23" s="45"/>
      <c r="G23" s="45"/>
      <c r="H23" s="45"/>
      <c r="I23" s="45">
        <v>7.13</v>
      </c>
      <c r="J23" s="45">
        <v>5.51</v>
      </c>
      <c r="K23" s="45"/>
      <c r="L23" s="45"/>
      <c r="M23" s="45"/>
      <c r="N23" s="45">
        <v>1.04</v>
      </c>
      <c r="O23" s="90">
        <v>1.1</v>
      </c>
      <c r="P23" s="90"/>
      <c r="Q23" s="46"/>
      <c r="R23" s="45"/>
      <c r="S23" s="45">
        <v>4.5</v>
      </c>
      <c r="T23" s="45">
        <v>3.45</v>
      </c>
      <c r="U23" s="45"/>
      <c r="V23" s="45"/>
      <c r="W23" s="45"/>
      <c r="X23" s="45">
        <v>0.07</v>
      </c>
      <c r="Y23" s="89">
        <v>0.0186</v>
      </c>
      <c r="Z23" s="45"/>
    </row>
    <row r="24" spans="1:26" ht="12.75">
      <c r="A24" s="27" t="s">
        <v>26</v>
      </c>
      <c r="B24" s="45">
        <v>6.76</v>
      </c>
      <c r="C24" s="45"/>
      <c r="D24" s="45"/>
      <c r="E24" s="45"/>
      <c r="F24" s="45">
        <v>6.3</v>
      </c>
      <c r="G24" s="45">
        <v>4.35</v>
      </c>
      <c r="H24" s="45"/>
      <c r="I24" s="45"/>
      <c r="J24" s="45"/>
      <c r="K24" s="45">
        <v>2.48</v>
      </c>
      <c r="L24" s="45">
        <v>0.56</v>
      </c>
      <c r="M24" s="45"/>
      <c r="N24" s="45"/>
      <c r="O24" s="45"/>
      <c r="P24" s="45">
        <v>0.68</v>
      </c>
      <c r="Q24" s="45">
        <v>1.83</v>
      </c>
      <c r="R24" s="45"/>
      <c r="S24" s="45"/>
      <c r="T24" s="45"/>
      <c r="U24" s="45">
        <v>2.4</v>
      </c>
      <c r="V24" s="45">
        <v>0.03</v>
      </c>
      <c r="W24" s="45"/>
      <c r="X24" s="45"/>
      <c r="Y24" s="89"/>
      <c r="Z24" s="45">
        <v>0.68</v>
      </c>
    </row>
    <row r="25" spans="1:26" ht="12.75">
      <c r="A25" s="27" t="s">
        <v>27</v>
      </c>
      <c r="B25" s="45">
        <v>7.6</v>
      </c>
      <c r="C25" s="47">
        <v>13.8</v>
      </c>
      <c r="D25" s="45">
        <v>6.2</v>
      </c>
      <c r="E25" s="45">
        <v>6.69</v>
      </c>
      <c r="F25" s="45"/>
      <c r="G25" s="47">
        <v>3.3</v>
      </c>
      <c r="H25" s="47">
        <v>5.5</v>
      </c>
      <c r="I25" s="45">
        <v>2</v>
      </c>
      <c r="J25" s="45">
        <v>2.08</v>
      </c>
      <c r="K25" s="45"/>
      <c r="L25" s="45">
        <v>0.97</v>
      </c>
      <c r="M25" s="47">
        <v>0.55</v>
      </c>
      <c r="N25" s="45">
        <v>0.9</v>
      </c>
      <c r="O25" s="45">
        <v>0.61</v>
      </c>
      <c r="P25" s="45"/>
      <c r="Q25" s="47">
        <v>1.8</v>
      </c>
      <c r="R25" s="47">
        <v>0.59</v>
      </c>
      <c r="S25" s="45">
        <v>2.1</v>
      </c>
      <c r="T25" s="45">
        <v>3.07</v>
      </c>
      <c r="U25" s="45"/>
      <c r="V25" s="45">
        <v>1.3</v>
      </c>
      <c r="W25" s="47">
        <v>0.5</v>
      </c>
      <c r="X25" s="45">
        <v>1.2</v>
      </c>
      <c r="Y25" s="89">
        <v>0.89</v>
      </c>
      <c r="Z25" s="45"/>
    </row>
    <row r="26" spans="1:26" ht="12.75">
      <c r="A26" s="27" t="s">
        <v>28</v>
      </c>
      <c r="B26" s="45">
        <v>10.3</v>
      </c>
      <c r="C26" s="45">
        <v>10.7</v>
      </c>
      <c r="D26" s="45">
        <v>11.1</v>
      </c>
      <c r="E26" s="45"/>
      <c r="F26" s="87">
        <v>4.92</v>
      </c>
      <c r="G26" s="45">
        <v>5.7</v>
      </c>
      <c r="H26" s="45">
        <v>5.9</v>
      </c>
      <c r="I26" s="45">
        <v>6.1</v>
      </c>
      <c r="J26" s="45"/>
      <c r="K26" s="45">
        <v>3.7</v>
      </c>
      <c r="L26" s="45">
        <v>1.4</v>
      </c>
      <c r="M26" s="45">
        <v>1.7</v>
      </c>
      <c r="N26" s="45">
        <v>1.5</v>
      </c>
      <c r="O26" s="45"/>
      <c r="P26" s="45">
        <v>1.06</v>
      </c>
      <c r="Q26" s="45">
        <v>2.3</v>
      </c>
      <c r="R26" s="45">
        <v>2.7</v>
      </c>
      <c r="S26" s="45">
        <v>2.8</v>
      </c>
      <c r="T26" s="45"/>
      <c r="U26" s="45">
        <v>2.12</v>
      </c>
      <c r="V26" s="45">
        <v>1</v>
      </c>
      <c r="W26" s="45">
        <v>0.5</v>
      </c>
      <c r="X26" s="45">
        <v>0.5</v>
      </c>
      <c r="Y26" s="89"/>
      <c r="Z26" s="45">
        <v>0.46</v>
      </c>
    </row>
    <row r="27" spans="1:26" ht="12.75">
      <c r="A27" s="27" t="s">
        <v>29</v>
      </c>
      <c r="B27" s="45">
        <v>12.89</v>
      </c>
      <c r="C27" s="45">
        <v>18.36</v>
      </c>
      <c r="D27" s="45">
        <v>15.64</v>
      </c>
      <c r="E27" s="45">
        <v>12.93</v>
      </c>
      <c r="F27" s="45"/>
      <c r="G27" s="45">
        <v>11.17</v>
      </c>
      <c r="H27" s="45">
        <v>14.55</v>
      </c>
      <c r="I27" s="45">
        <v>10.53</v>
      </c>
      <c r="J27" s="45">
        <v>9.18</v>
      </c>
      <c r="K27" s="45"/>
      <c r="L27" s="45">
        <v>1.72</v>
      </c>
      <c r="M27" s="45">
        <v>3.81</v>
      </c>
      <c r="N27" s="45">
        <v>2.85</v>
      </c>
      <c r="O27" s="45">
        <v>3.61</v>
      </c>
      <c r="P27" s="45"/>
      <c r="Q27" s="45">
        <v>3.1</v>
      </c>
      <c r="R27" s="45">
        <v>2.08</v>
      </c>
      <c r="S27" s="45">
        <v>2.17</v>
      </c>
      <c r="T27" s="45">
        <v>1.5</v>
      </c>
      <c r="U27" s="45"/>
      <c r="V27" s="45">
        <v>0.02</v>
      </c>
      <c r="W27" s="45">
        <v>1.94</v>
      </c>
      <c r="X27" s="45">
        <v>0.08</v>
      </c>
      <c r="Y27" s="89"/>
      <c r="Z27" s="45"/>
    </row>
    <row r="28" spans="1:26" ht="12.75">
      <c r="A28" s="27" t="s">
        <v>30</v>
      </c>
      <c r="B28" s="45">
        <v>14.7</v>
      </c>
      <c r="C28" s="45"/>
      <c r="D28" s="45">
        <v>14.1</v>
      </c>
      <c r="E28" s="45"/>
      <c r="F28" s="45"/>
      <c r="G28" s="45">
        <v>7.8</v>
      </c>
      <c r="H28" s="45"/>
      <c r="I28" s="45">
        <v>8.4</v>
      </c>
      <c r="J28" s="45"/>
      <c r="K28" s="45"/>
      <c r="L28" s="45">
        <v>3.7</v>
      </c>
      <c r="M28" s="45"/>
      <c r="N28" s="45">
        <v>3.2</v>
      </c>
      <c r="O28" s="45"/>
      <c r="P28" s="45"/>
      <c r="Q28" s="45">
        <v>1.8</v>
      </c>
      <c r="R28" s="45"/>
      <c r="S28" s="45">
        <v>2.2</v>
      </c>
      <c r="T28" s="45"/>
      <c r="U28" s="45"/>
      <c r="V28" s="45">
        <v>0.7</v>
      </c>
      <c r="W28" s="45"/>
      <c r="X28" s="45">
        <v>0.16</v>
      </c>
      <c r="Y28" s="89"/>
      <c r="Z28" s="45"/>
    </row>
    <row r="29" spans="1:26" ht="12.75">
      <c r="A29" s="27" t="s">
        <v>31</v>
      </c>
      <c r="B29" s="45">
        <v>14.74</v>
      </c>
      <c r="C29" s="45">
        <v>11.8</v>
      </c>
      <c r="D29" s="45"/>
      <c r="E29" s="45">
        <v>11.7</v>
      </c>
      <c r="F29" s="45">
        <v>11.09</v>
      </c>
      <c r="G29" s="45" t="s">
        <v>71</v>
      </c>
      <c r="H29" s="45">
        <v>12.82</v>
      </c>
      <c r="I29" s="45"/>
      <c r="J29" s="45"/>
      <c r="K29" s="45">
        <v>6.63</v>
      </c>
      <c r="L29" s="45" t="s">
        <v>71</v>
      </c>
      <c r="M29" s="45">
        <v>0.6</v>
      </c>
      <c r="N29" s="45"/>
      <c r="O29" s="45"/>
      <c r="P29" s="45">
        <v>2.23</v>
      </c>
      <c r="Q29" s="45">
        <v>2.3</v>
      </c>
      <c r="R29" s="45">
        <v>2.54</v>
      </c>
      <c r="S29" s="45"/>
      <c r="T29" s="45">
        <v>3.1</v>
      </c>
      <c r="U29" s="45">
        <v>2.56</v>
      </c>
      <c r="V29" s="45">
        <v>0.47</v>
      </c>
      <c r="W29" s="45">
        <v>0.001</v>
      </c>
      <c r="X29" s="45"/>
      <c r="Y29" s="89">
        <v>0.0611</v>
      </c>
      <c r="Z29" s="45">
        <v>0.065</v>
      </c>
    </row>
    <row r="30" spans="1:26" ht="12.75">
      <c r="A30" s="27" t="s">
        <v>32</v>
      </c>
      <c r="B30" s="45">
        <v>9.43</v>
      </c>
      <c r="C30" s="45"/>
      <c r="D30" s="45">
        <v>12.74</v>
      </c>
      <c r="E30" s="45">
        <v>16.02</v>
      </c>
      <c r="F30" s="45"/>
      <c r="G30" s="45">
        <v>4.88</v>
      </c>
      <c r="H30" s="45"/>
      <c r="I30" s="45">
        <v>8.01</v>
      </c>
      <c r="J30" s="45">
        <v>8.9</v>
      </c>
      <c r="K30" s="45"/>
      <c r="L30" s="45">
        <v>3.37</v>
      </c>
      <c r="M30" s="45"/>
      <c r="N30" s="45">
        <v>2.41</v>
      </c>
      <c r="O30" s="45">
        <v>4.41</v>
      </c>
      <c r="P30" s="45"/>
      <c r="Q30" s="45">
        <v>1.04</v>
      </c>
      <c r="R30" s="45"/>
      <c r="S30" s="45">
        <v>1.88</v>
      </c>
      <c r="T30" s="45">
        <v>2.5</v>
      </c>
      <c r="U30" s="45"/>
      <c r="V30" s="45">
        <v>0.14</v>
      </c>
      <c r="W30" s="45"/>
      <c r="X30" s="45">
        <v>0.24</v>
      </c>
      <c r="Y30" s="89">
        <v>0.18</v>
      </c>
      <c r="Z30" s="45"/>
    </row>
    <row r="31" spans="1:26" ht="12.75">
      <c r="A31" s="27" t="s">
        <v>33</v>
      </c>
      <c r="B31" s="45">
        <v>14.25</v>
      </c>
      <c r="C31" s="45">
        <v>12.74</v>
      </c>
      <c r="D31" s="45">
        <v>12.74</v>
      </c>
      <c r="E31" s="45">
        <v>11.54</v>
      </c>
      <c r="F31" s="45">
        <v>10.84</v>
      </c>
      <c r="G31" s="45">
        <v>8.52</v>
      </c>
      <c r="H31" s="45">
        <v>9.95</v>
      </c>
      <c r="I31" s="45">
        <v>7.97</v>
      </c>
      <c r="J31" s="45">
        <v>7.01</v>
      </c>
      <c r="K31" s="45">
        <v>8.89</v>
      </c>
      <c r="L31" s="45">
        <v>2.4</v>
      </c>
      <c r="M31" s="45">
        <v>2.79</v>
      </c>
      <c r="N31" s="45">
        <v>2.09</v>
      </c>
      <c r="O31" s="45">
        <v>1.96</v>
      </c>
      <c r="P31" s="45">
        <v>1.95</v>
      </c>
      <c r="Q31" s="45">
        <v>3.32</v>
      </c>
      <c r="R31" s="45">
        <v>2.66</v>
      </c>
      <c r="S31" s="45">
        <v>2.66</v>
      </c>
      <c r="T31" s="45">
        <v>2.51</v>
      </c>
      <c r="U31" s="45">
        <v>3.59</v>
      </c>
      <c r="V31" s="45">
        <v>0.01</v>
      </c>
      <c r="W31" s="45">
        <v>0.02</v>
      </c>
      <c r="X31" s="45">
        <v>0.02</v>
      </c>
      <c r="Y31" s="89">
        <v>0.0562</v>
      </c>
      <c r="Z31" s="45">
        <v>0.16</v>
      </c>
    </row>
    <row r="32" spans="1:26" ht="12.75">
      <c r="A32" s="27" t="s">
        <v>34</v>
      </c>
      <c r="B32" s="45"/>
      <c r="C32" s="45"/>
      <c r="D32" s="45">
        <v>9.16</v>
      </c>
      <c r="E32" s="45">
        <v>6.44</v>
      </c>
      <c r="F32" s="45">
        <v>7.53</v>
      </c>
      <c r="G32" s="45"/>
      <c r="H32" s="45"/>
      <c r="I32" s="45">
        <v>6.32</v>
      </c>
      <c r="J32" s="45">
        <v>4.07</v>
      </c>
      <c r="K32" s="45">
        <v>4.29</v>
      </c>
      <c r="L32" s="45"/>
      <c r="M32" s="45"/>
      <c r="N32" s="45">
        <v>0.55</v>
      </c>
      <c r="O32" s="45">
        <v>0.2</v>
      </c>
      <c r="P32" s="45">
        <v>0.056</v>
      </c>
      <c r="Q32" s="45"/>
      <c r="R32" s="45"/>
      <c r="S32" s="45">
        <v>2.2</v>
      </c>
      <c r="T32" s="45">
        <v>2.2</v>
      </c>
      <c r="U32" s="45">
        <v>2.57</v>
      </c>
      <c r="V32" s="45"/>
      <c r="W32" s="45"/>
      <c r="X32" s="45">
        <v>0.09</v>
      </c>
      <c r="Y32" s="89">
        <v>0.0062</v>
      </c>
      <c r="Z32" s="45"/>
    </row>
    <row r="33" spans="1:26" ht="12.75">
      <c r="A33" s="27" t="s">
        <v>35</v>
      </c>
      <c r="B33" s="45">
        <v>6.4</v>
      </c>
      <c r="C33" s="45">
        <v>6.34</v>
      </c>
      <c r="D33" s="45">
        <v>6.3</v>
      </c>
      <c r="E33" s="45">
        <v>6.25</v>
      </c>
      <c r="F33" s="45">
        <v>7.29</v>
      </c>
      <c r="G33" s="45">
        <v>4.6</v>
      </c>
      <c r="H33" s="45">
        <v>2.23</v>
      </c>
      <c r="I33" s="45">
        <v>2.6</v>
      </c>
      <c r="J33" s="45">
        <v>4.89</v>
      </c>
      <c r="K33" s="45">
        <v>5.96</v>
      </c>
      <c r="L33" s="45">
        <v>1.5</v>
      </c>
      <c r="M33" s="45">
        <v>1.68</v>
      </c>
      <c r="N33" s="45">
        <v>1</v>
      </c>
      <c r="O33" s="45">
        <v>1.13</v>
      </c>
      <c r="P33" s="45">
        <v>1.13</v>
      </c>
      <c r="Q33" s="45">
        <v>1.8</v>
      </c>
      <c r="R33" s="45">
        <v>2.21</v>
      </c>
      <c r="S33" s="45">
        <v>2.5</v>
      </c>
      <c r="T33" s="45">
        <v>2.28</v>
      </c>
      <c r="U33" s="45">
        <v>4.09</v>
      </c>
      <c r="V33" s="45">
        <v>0</v>
      </c>
      <c r="W33" s="45">
        <v>0</v>
      </c>
      <c r="X33" s="45">
        <v>0</v>
      </c>
      <c r="Y33" s="89">
        <v>0.0032</v>
      </c>
      <c r="Z33" s="45">
        <v>0</v>
      </c>
    </row>
    <row r="34" spans="1:26" ht="12.75">
      <c r="A34" s="27" t="s">
        <v>57</v>
      </c>
      <c r="B34" s="45"/>
      <c r="C34" s="45"/>
      <c r="D34" s="45">
        <v>17.66</v>
      </c>
      <c r="E34" s="45"/>
      <c r="F34" s="45">
        <v>9.4</v>
      </c>
      <c r="G34" s="45"/>
      <c r="H34" s="45"/>
      <c r="I34" s="45">
        <v>10.19</v>
      </c>
      <c r="J34" s="45"/>
      <c r="K34" s="45">
        <v>7.48</v>
      </c>
      <c r="L34" s="45"/>
      <c r="M34" s="45"/>
      <c r="N34" s="45">
        <v>4.72</v>
      </c>
      <c r="O34" s="45"/>
      <c r="P34" s="45">
        <v>1.82</v>
      </c>
      <c r="Q34" s="45"/>
      <c r="R34" s="45"/>
      <c r="S34" s="45">
        <v>2.75</v>
      </c>
      <c r="T34" s="45"/>
      <c r="U34" s="45">
        <v>1.45</v>
      </c>
      <c r="V34" s="45"/>
      <c r="W34" s="45"/>
      <c r="X34" s="45">
        <v>0.002</v>
      </c>
      <c r="Y34" s="89"/>
      <c r="Z34" s="45">
        <v>0.01</v>
      </c>
    </row>
    <row r="35" spans="1:26" ht="12.75">
      <c r="A35" s="27" t="s">
        <v>37</v>
      </c>
      <c r="B35" s="45">
        <v>7.4</v>
      </c>
      <c r="C35" s="45">
        <v>6.8</v>
      </c>
      <c r="D35" s="45"/>
      <c r="E35" s="45"/>
      <c r="F35" s="45">
        <v>6.43</v>
      </c>
      <c r="G35" s="45">
        <v>2.9</v>
      </c>
      <c r="H35" s="45">
        <v>2.5</v>
      </c>
      <c r="I35" s="45"/>
      <c r="J35" s="45"/>
      <c r="K35" s="45">
        <v>2.02</v>
      </c>
      <c r="L35" s="45">
        <v>1.5</v>
      </c>
      <c r="M35" s="45">
        <v>1.18</v>
      </c>
      <c r="N35" s="45"/>
      <c r="O35" s="45"/>
      <c r="P35" s="45">
        <v>1.35</v>
      </c>
      <c r="Q35" s="45">
        <v>2.8</v>
      </c>
      <c r="R35" s="45">
        <v>2.98</v>
      </c>
      <c r="S35" s="45"/>
      <c r="T35" s="45"/>
      <c r="U35" s="45">
        <v>3.06</v>
      </c>
      <c r="V35" s="45">
        <v>0</v>
      </c>
      <c r="W35" s="45">
        <v>0.01</v>
      </c>
      <c r="X35" s="45"/>
      <c r="Y35" s="89"/>
      <c r="Z35" s="45">
        <v>0.028</v>
      </c>
    </row>
    <row r="36" spans="1:26" ht="12.75">
      <c r="A36" s="27" t="s">
        <v>38</v>
      </c>
      <c r="B36" s="45">
        <v>12</v>
      </c>
      <c r="C36" s="45">
        <v>12.1</v>
      </c>
      <c r="D36" s="45">
        <v>12.73</v>
      </c>
      <c r="E36" s="45"/>
      <c r="F36" s="45">
        <v>8.9</v>
      </c>
      <c r="G36" s="45">
        <v>8.12</v>
      </c>
      <c r="H36" s="45">
        <v>8.4</v>
      </c>
      <c r="I36" s="45">
        <v>9.06</v>
      </c>
      <c r="J36" s="45"/>
      <c r="K36" s="45">
        <v>4.25</v>
      </c>
      <c r="L36" s="45">
        <v>0.83</v>
      </c>
      <c r="M36" s="45">
        <v>0.9</v>
      </c>
      <c r="N36" s="45">
        <v>3.66</v>
      </c>
      <c r="O36" s="45"/>
      <c r="P36" s="45">
        <v>4.65</v>
      </c>
      <c r="Q36" s="45">
        <v>3.02</v>
      </c>
      <c r="R36" s="45">
        <v>2.8</v>
      </c>
      <c r="S36" s="45">
        <v>3.1</v>
      </c>
      <c r="T36" s="45"/>
      <c r="U36" s="45">
        <v>2.11</v>
      </c>
      <c r="V36" s="45">
        <v>0.03</v>
      </c>
      <c r="W36" s="45">
        <v>0.02</v>
      </c>
      <c r="X36" s="45">
        <v>0</v>
      </c>
      <c r="Y36" s="89"/>
      <c r="Z36" s="45"/>
    </row>
    <row r="37" spans="1:26" ht="12.75">
      <c r="A37" s="27" t="s">
        <v>39</v>
      </c>
      <c r="B37" s="45"/>
      <c r="C37" s="45"/>
      <c r="D37" s="45">
        <v>10.6</v>
      </c>
      <c r="E37" s="45">
        <v>9.07</v>
      </c>
      <c r="F37" s="45"/>
      <c r="G37" s="45"/>
      <c r="H37" s="45"/>
      <c r="I37" s="45">
        <v>6.6</v>
      </c>
      <c r="J37" s="45">
        <v>5.48</v>
      </c>
      <c r="K37" s="45"/>
      <c r="L37" s="45"/>
      <c r="M37" s="45"/>
      <c r="N37" s="45">
        <v>1.5</v>
      </c>
      <c r="O37" s="45">
        <v>1.07</v>
      </c>
      <c r="P37" s="45"/>
      <c r="Q37" s="45"/>
      <c r="R37" s="45"/>
      <c r="S37" s="45">
        <v>2.3</v>
      </c>
      <c r="T37" s="45">
        <v>2.29</v>
      </c>
      <c r="U37" s="45"/>
      <c r="V37" s="45"/>
      <c r="W37" s="45"/>
      <c r="X37" s="45"/>
      <c r="Y37" s="89"/>
      <c r="Z37" s="45"/>
    </row>
    <row r="38" spans="1:26" ht="12.75">
      <c r="A38" s="27" t="s">
        <v>40</v>
      </c>
      <c r="B38" s="45"/>
      <c r="C38" s="45"/>
      <c r="D38" s="45">
        <v>7</v>
      </c>
      <c r="E38" s="45"/>
      <c r="F38" s="45"/>
      <c r="G38" s="45"/>
      <c r="H38" s="45"/>
      <c r="I38" s="45">
        <v>2</v>
      </c>
      <c r="J38" s="45"/>
      <c r="K38" s="45"/>
      <c r="L38" s="45"/>
      <c r="M38" s="45"/>
      <c r="N38" s="45">
        <v>2</v>
      </c>
      <c r="O38" s="45"/>
      <c r="P38" s="45"/>
      <c r="Q38" s="45"/>
      <c r="R38" s="45"/>
      <c r="S38" s="45">
        <v>3</v>
      </c>
      <c r="T38" s="45"/>
      <c r="U38" s="45"/>
      <c r="V38" s="45"/>
      <c r="W38" s="45"/>
      <c r="X38" s="45">
        <v>0.1</v>
      </c>
      <c r="Y38" s="89"/>
      <c r="Z38" s="45"/>
    </row>
    <row r="39" spans="1:26" ht="12.75">
      <c r="A39" s="27" t="s">
        <v>41</v>
      </c>
      <c r="B39" s="45">
        <v>13.44</v>
      </c>
      <c r="C39" s="45">
        <v>8.9</v>
      </c>
      <c r="D39" s="45">
        <v>14.4</v>
      </c>
      <c r="E39" s="45">
        <v>10.27</v>
      </c>
      <c r="F39" s="45">
        <v>13.15</v>
      </c>
      <c r="G39" s="45">
        <v>8.87</v>
      </c>
      <c r="H39" s="45">
        <v>7.7</v>
      </c>
      <c r="I39" s="45">
        <v>9.3</v>
      </c>
      <c r="J39" s="45">
        <v>7.33</v>
      </c>
      <c r="K39" s="45">
        <v>10.3</v>
      </c>
      <c r="L39" s="45">
        <v>1.96</v>
      </c>
      <c r="M39" s="45">
        <v>1.2</v>
      </c>
      <c r="N39" s="45">
        <v>0.2</v>
      </c>
      <c r="O39" s="45">
        <v>1.79</v>
      </c>
      <c r="P39" s="45">
        <v>2.86</v>
      </c>
      <c r="Q39" s="45">
        <v>2.33</v>
      </c>
      <c r="R39" s="45">
        <v>2</v>
      </c>
      <c r="S39" s="45">
        <v>2.7</v>
      </c>
      <c r="T39" s="45">
        <v>2.14</v>
      </c>
      <c r="U39" s="45">
        <v>2.79</v>
      </c>
      <c r="V39" s="45">
        <v>0.01</v>
      </c>
      <c r="W39" s="45">
        <v>1</v>
      </c>
      <c r="X39" s="45">
        <v>2.2</v>
      </c>
      <c r="Y39" s="89">
        <v>0.0161</v>
      </c>
      <c r="Z39" s="45">
        <v>0.022</v>
      </c>
    </row>
    <row r="40" spans="1:26" ht="12.75">
      <c r="A40" s="27" t="s">
        <v>42</v>
      </c>
      <c r="B40" s="45">
        <v>14.24</v>
      </c>
      <c r="C40" s="45">
        <v>12.72</v>
      </c>
      <c r="D40" s="45">
        <v>10.9</v>
      </c>
      <c r="E40" s="45">
        <v>11.28</v>
      </c>
      <c r="F40" s="45">
        <v>17.13</v>
      </c>
      <c r="G40" s="45">
        <v>6.47</v>
      </c>
      <c r="H40" s="45">
        <v>6.31</v>
      </c>
      <c r="I40" s="45">
        <v>5.9</v>
      </c>
      <c r="J40" s="45">
        <v>5.62</v>
      </c>
      <c r="K40" s="45">
        <v>4.73</v>
      </c>
      <c r="L40" s="45">
        <v>5.87</v>
      </c>
      <c r="M40" s="45">
        <v>4.54</v>
      </c>
      <c r="N40" s="45">
        <v>0.4</v>
      </c>
      <c r="O40" s="45">
        <v>3.6</v>
      </c>
      <c r="P40" s="45">
        <v>1.7</v>
      </c>
      <c r="Q40" s="45">
        <v>1.53</v>
      </c>
      <c r="R40" s="45">
        <v>1.66</v>
      </c>
      <c r="S40" s="45">
        <v>4.5</v>
      </c>
      <c r="T40" s="45">
        <v>1.89</v>
      </c>
      <c r="U40" s="45">
        <v>1.9</v>
      </c>
      <c r="V40" s="45">
        <v>0.27</v>
      </c>
      <c r="W40" s="45">
        <v>0.1</v>
      </c>
      <c r="X40" s="45">
        <v>0.1</v>
      </c>
      <c r="Y40" s="89">
        <v>0.04</v>
      </c>
      <c r="Z40" s="45">
        <v>0.61</v>
      </c>
    </row>
    <row r="41" spans="1:26" ht="12.75">
      <c r="A41" s="27" t="s">
        <v>43</v>
      </c>
      <c r="B41" s="45">
        <v>8.8</v>
      </c>
      <c r="C41" s="45">
        <v>5.5</v>
      </c>
      <c r="D41" s="45">
        <v>5.4</v>
      </c>
      <c r="E41" s="45"/>
      <c r="F41" s="45">
        <v>5.66</v>
      </c>
      <c r="G41" s="45">
        <v>2</v>
      </c>
      <c r="H41" s="45">
        <v>2.1</v>
      </c>
      <c r="I41" s="45">
        <v>2.1</v>
      </c>
      <c r="J41" s="45"/>
      <c r="K41" s="45">
        <v>0.66</v>
      </c>
      <c r="L41" s="45">
        <v>0.6</v>
      </c>
      <c r="M41" s="45">
        <v>7.6</v>
      </c>
      <c r="N41" s="45">
        <v>0.8</v>
      </c>
      <c r="O41" s="45"/>
      <c r="P41" s="45">
        <v>3.38</v>
      </c>
      <c r="Q41" s="45">
        <v>6</v>
      </c>
      <c r="R41" s="45">
        <v>2.6</v>
      </c>
      <c r="S41" s="45">
        <v>2.6</v>
      </c>
      <c r="T41" s="45"/>
      <c r="U41" s="45"/>
      <c r="V41" s="45">
        <v>0</v>
      </c>
      <c r="W41" s="45">
        <v>0</v>
      </c>
      <c r="X41" s="45">
        <v>0</v>
      </c>
      <c r="Y41" s="89"/>
      <c r="Z41" s="45">
        <v>0.06</v>
      </c>
    </row>
    <row r="42" spans="1:26" ht="12.75">
      <c r="A42" s="27" t="s">
        <v>44</v>
      </c>
      <c r="B42" s="45">
        <v>6.26</v>
      </c>
      <c r="C42" s="45"/>
      <c r="D42" s="45"/>
      <c r="E42" s="45"/>
      <c r="F42" s="45">
        <v>13.04</v>
      </c>
      <c r="G42" s="45">
        <v>2.02</v>
      </c>
      <c r="H42" s="45"/>
      <c r="I42" s="45"/>
      <c r="J42" s="45"/>
      <c r="K42" s="45">
        <v>11.69</v>
      </c>
      <c r="L42" s="45">
        <v>0.33</v>
      </c>
      <c r="M42" s="45"/>
      <c r="N42" s="45"/>
      <c r="O42" s="45"/>
      <c r="P42" s="45">
        <v>1.35</v>
      </c>
      <c r="Q42" s="45">
        <v>3.9</v>
      </c>
      <c r="R42" s="45"/>
      <c r="S42" s="45"/>
      <c r="T42" s="45"/>
      <c r="U42" s="45">
        <v>9.96</v>
      </c>
      <c r="V42" s="45">
        <v>0.01</v>
      </c>
      <c r="W42" s="45"/>
      <c r="X42" s="45"/>
      <c r="Y42" s="89"/>
      <c r="Z42" s="45">
        <v>0.01</v>
      </c>
    </row>
    <row r="43" spans="1:26" ht="12.75">
      <c r="A43" s="27" t="s">
        <v>45</v>
      </c>
      <c r="B43" s="45">
        <v>13.21</v>
      </c>
      <c r="C43" s="45">
        <v>16.33</v>
      </c>
      <c r="D43" s="45">
        <v>16.3</v>
      </c>
      <c r="E43" s="45">
        <v>11.62</v>
      </c>
      <c r="F43" s="45"/>
      <c r="G43" s="45">
        <v>10.41</v>
      </c>
      <c r="H43" s="45">
        <v>13.48</v>
      </c>
      <c r="I43" s="45">
        <v>8.2</v>
      </c>
      <c r="J43" s="45">
        <v>9.85</v>
      </c>
      <c r="K43" s="45"/>
      <c r="L43" s="45">
        <v>2.6</v>
      </c>
      <c r="M43" s="45">
        <v>2.58</v>
      </c>
      <c r="N43" s="45">
        <v>2.6</v>
      </c>
      <c r="O43" s="45">
        <v>1.77</v>
      </c>
      <c r="P43" s="45"/>
      <c r="Q43" s="45">
        <v>2.59</v>
      </c>
      <c r="R43" s="45">
        <v>5.25</v>
      </c>
      <c r="S43" s="45">
        <v>5.3</v>
      </c>
      <c r="T43" s="45">
        <v>3.13</v>
      </c>
      <c r="U43" s="45"/>
      <c r="V43" s="45">
        <v>0.29</v>
      </c>
      <c r="W43" s="45">
        <v>0.07</v>
      </c>
      <c r="X43" s="45">
        <v>0.1</v>
      </c>
      <c r="Y43" s="89">
        <v>0.0395</v>
      </c>
      <c r="Z43" s="45"/>
    </row>
    <row r="44" spans="1:26" ht="12.75">
      <c r="A44" s="27" t="s">
        <v>46</v>
      </c>
      <c r="B44" s="45">
        <v>10.8</v>
      </c>
      <c r="C44" s="45"/>
      <c r="D44" s="45"/>
      <c r="E44" s="45"/>
      <c r="F44" s="45"/>
      <c r="G44" s="45">
        <v>9</v>
      </c>
      <c r="H44" s="45"/>
      <c r="I44" s="45"/>
      <c r="J44" s="45"/>
      <c r="K44" s="45"/>
      <c r="L44" s="45">
        <v>1.8</v>
      </c>
      <c r="M44" s="45"/>
      <c r="N44" s="45"/>
      <c r="O44" s="45"/>
      <c r="P44" s="45"/>
      <c r="Q44" s="45">
        <v>1.6</v>
      </c>
      <c r="R44" s="45"/>
      <c r="S44" s="45"/>
      <c r="T44" s="45"/>
      <c r="U44" s="45"/>
      <c r="V44" s="45">
        <v>0.1</v>
      </c>
      <c r="W44" s="45"/>
      <c r="X44" s="45"/>
      <c r="Y44" s="89"/>
      <c r="Z44" s="45"/>
    </row>
    <row r="45" spans="1:26" ht="12.75">
      <c r="A45" s="27" t="s">
        <v>47</v>
      </c>
      <c r="B45" s="45">
        <v>11.13</v>
      </c>
      <c r="C45" s="45">
        <v>11</v>
      </c>
      <c r="D45" s="45">
        <v>11.14</v>
      </c>
      <c r="E45" s="45">
        <v>11.21</v>
      </c>
      <c r="F45" s="45">
        <v>7.12</v>
      </c>
      <c r="G45" s="45">
        <v>7.3</v>
      </c>
      <c r="H45" s="45">
        <v>7</v>
      </c>
      <c r="I45" s="45">
        <v>6.64</v>
      </c>
      <c r="J45" s="45">
        <v>7.26</v>
      </c>
      <c r="K45" s="45">
        <v>4.31</v>
      </c>
      <c r="L45" s="45">
        <v>1.71</v>
      </c>
      <c r="M45" s="45">
        <v>2</v>
      </c>
      <c r="N45" s="45">
        <v>2.02</v>
      </c>
      <c r="O45" s="45">
        <v>1.35</v>
      </c>
      <c r="P45" s="45">
        <v>2.59</v>
      </c>
      <c r="Q45" s="45">
        <v>1.95</v>
      </c>
      <c r="R45" s="45">
        <v>2</v>
      </c>
      <c r="S45" s="45">
        <v>2.23</v>
      </c>
      <c r="T45" s="45">
        <v>2.28</v>
      </c>
      <c r="U45" s="45">
        <v>5.84</v>
      </c>
      <c r="V45" s="45">
        <v>0.18</v>
      </c>
      <c r="W45" s="45">
        <v>0</v>
      </c>
      <c r="X45" s="45">
        <v>0.01</v>
      </c>
      <c r="Y45" s="89">
        <v>0.0914</v>
      </c>
      <c r="Z45" s="45">
        <v>0.16</v>
      </c>
    </row>
    <row r="46" spans="1:26" ht="12.75">
      <c r="A46" s="27" t="s">
        <v>48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89"/>
      <c r="Z46" s="45"/>
    </row>
    <row r="47" spans="1:26" ht="12.75">
      <c r="A47" s="27" t="s">
        <v>49</v>
      </c>
      <c r="B47" s="45">
        <v>11.83</v>
      </c>
      <c r="C47" s="45"/>
      <c r="D47" s="45">
        <v>12.4</v>
      </c>
      <c r="E47" s="45">
        <v>7.12</v>
      </c>
      <c r="F47" s="45">
        <v>9.97</v>
      </c>
      <c r="G47" s="45">
        <v>10.45</v>
      </c>
      <c r="H47" s="45"/>
      <c r="I47" s="45">
        <v>7.73</v>
      </c>
      <c r="J47" s="45">
        <v>6.22</v>
      </c>
      <c r="K47" s="45">
        <v>5.8</v>
      </c>
      <c r="L47" s="45">
        <v>1.38</v>
      </c>
      <c r="M47" s="45"/>
      <c r="N47" s="45">
        <v>0.91</v>
      </c>
      <c r="O47" s="45">
        <v>0.9</v>
      </c>
      <c r="P47" s="45">
        <v>1.43</v>
      </c>
      <c r="Q47" s="45">
        <v>18.9</v>
      </c>
      <c r="R47" s="45"/>
      <c r="S47" s="45">
        <v>3.74</v>
      </c>
      <c r="T47" s="45">
        <v>1.28</v>
      </c>
      <c r="U47" s="45">
        <v>2.3</v>
      </c>
      <c r="V47" s="45">
        <v>0.7</v>
      </c>
      <c r="W47" s="45"/>
      <c r="X47" s="45">
        <v>0.02</v>
      </c>
      <c r="Y47" s="89">
        <v>0.0194</v>
      </c>
      <c r="Z47" s="45">
        <v>0.43</v>
      </c>
    </row>
    <row r="48" spans="1:26" ht="12.75">
      <c r="A48" s="27" t="s">
        <v>50</v>
      </c>
      <c r="B48" s="45">
        <v>10.5</v>
      </c>
      <c r="C48" s="45"/>
      <c r="D48" s="45">
        <v>9.3</v>
      </c>
      <c r="E48" s="45"/>
      <c r="F48" s="45">
        <v>10.76</v>
      </c>
      <c r="G48" s="45">
        <v>5.8</v>
      </c>
      <c r="H48" s="45"/>
      <c r="I48" s="45">
        <v>5.16</v>
      </c>
      <c r="J48" s="45"/>
      <c r="K48" s="45">
        <v>4.65</v>
      </c>
      <c r="L48" s="45">
        <v>1.5</v>
      </c>
      <c r="M48" s="45"/>
      <c r="N48" s="45">
        <v>1.38</v>
      </c>
      <c r="O48" s="45"/>
      <c r="P48" s="45">
        <v>1.13</v>
      </c>
      <c r="Q48" s="45">
        <v>2.9</v>
      </c>
      <c r="R48" s="45"/>
      <c r="S48" s="45">
        <v>2.51</v>
      </c>
      <c r="T48" s="45"/>
      <c r="U48" s="45">
        <v>3.5</v>
      </c>
      <c r="V48" s="45">
        <v>0.2</v>
      </c>
      <c r="W48" s="45"/>
      <c r="X48" s="45">
        <v>0.09</v>
      </c>
      <c r="Y48" s="89"/>
      <c r="Z48" s="45">
        <v>1.48</v>
      </c>
    </row>
    <row r="49" spans="1:26" ht="12.75">
      <c r="A49" s="27" t="s">
        <v>51</v>
      </c>
      <c r="B49" s="45">
        <v>11.1</v>
      </c>
      <c r="C49" s="45">
        <v>13.49</v>
      </c>
      <c r="D49" s="45">
        <v>13.51</v>
      </c>
      <c r="E49" s="45">
        <v>11.9</v>
      </c>
      <c r="F49" s="45"/>
      <c r="G49" s="45">
        <v>7.1</v>
      </c>
      <c r="H49" s="45">
        <v>9.14</v>
      </c>
      <c r="I49" s="45">
        <v>9.15</v>
      </c>
      <c r="J49" s="45">
        <v>7.1</v>
      </c>
      <c r="K49" s="45"/>
      <c r="L49" s="45">
        <v>1.5</v>
      </c>
      <c r="M49" s="45">
        <v>1.52</v>
      </c>
      <c r="N49" s="45">
        <v>1.52</v>
      </c>
      <c r="O49" s="45">
        <v>1.7</v>
      </c>
      <c r="P49" s="45"/>
      <c r="Q49" s="45">
        <v>2.3</v>
      </c>
      <c r="R49" s="45">
        <v>2.22</v>
      </c>
      <c r="S49" s="45">
        <v>2.23</v>
      </c>
      <c r="T49" s="45">
        <v>2.7</v>
      </c>
      <c r="U49" s="45"/>
      <c r="V49" s="45">
        <v>0.1</v>
      </c>
      <c r="W49" s="45">
        <v>0.08</v>
      </c>
      <c r="X49" s="45">
        <v>0.08</v>
      </c>
      <c r="Y49" s="89">
        <v>0.02</v>
      </c>
      <c r="Z49" s="45"/>
    </row>
    <row r="50" spans="1:26" ht="12.75">
      <c r="A50" s="27" t="s">
        <v>52</v>
      </c>
      <c r="B50" s="45" t="s">
        <v>71</v>
      </c>
      <c r="C50" s="45">
        <v>8.6</v>
      </c>
      <c r="D50" s="45">
        <v>7.5</v>
      </c>
      <c r="E50" s="45"/>
      <c r="F50" s="45"/>
      <c r="G50" s="45" t="s">
        <v>71</v>
      </c>
      <c r="H50" s="45">
        <v>7.1</v>
      </c>
      <c r="I50" s="45">
        <v>4.1</v>
      </c>
      <c r="J50" s="45"/>
      <c r="K50" s="45"/>
      <c r="L50" s="45" t="s">
        <v>71</v>
      </c>
      <c r="M50" s="45">
        <v>1.6</v>
      </c>
      <c r="N50" s="45">
        <v>1.4</v>
      </c>
      <c r="O50" s="45"/>
      <c r="P50" s="45"/>
      <c r="Q50" s="45" t="s">
        <v>71</v>
      </c>
      <c r="R50" s="45">
        <v>1.2</v>
      </c>
      <c r="S50" s="45">
        <v>1.8</v>
      </c>
      <c r="T50" s="45"/>
      <c r="U50" s="45"/>
      <c r="V50" s="45" t="s">
        <v>71</v>
      </c>
      <c r="W50" s="45">
        <v>0.2</v>
      </c>
      <c r="X50" s="45">
        <v>2</v>
      </c>
      <c r="Y50" s="89" t="s">
        <v>79</v>
      </c>
      <c r="Z50" s="45"/>
    </row>
    <row r="51" spans="1:26" ht="12.75">
      <c r="A51" s="27" t="s">
        <v>58</v>
      </c>
      <c r="B51" s="45">
        <v>10.64</v>
      </c>
      <c r="C51" s="45"/>
      <c r="D51" s="45">
        <v>13.27</v>
      </c>
      <c r="E51" s="45"/>
      <c r="F51" s="45"/>
      <c r="G51" s="45">
        <v>6.76</v>
      </c>
      <c r="H51" s="45"/>
      <c r="I51" s="45">
        <v>6.86</v>
      </c>
      <c r="J51" s="45"/>
      <c r="K51" s="45"/>
      <c r="L51" s="45">
        <v>0.8</v>
      </c>
      <c r="M51" s="45"/>
      <c r="N51" s="45">
        <v>2.92</v>
      </c>
      <c r="O51" s="45"/>
      <c r="P51" s="45"/>
      <c r="Q51" s="45">
        <v>2.86</v>
      </c>
      <c r="R51" s="45"/>
      <c r="S51" s="45">
        <v>3.28</v>
      </c>
      <c r="T51" s="45"/>
      <c r="U51" s="45"/>
      <c r="V51" s="45">
        <v>0.02</v>
      </c>
      <c r="W51" s="45">
        <v>0.024</v>
      </c>
      <c r="X51" s="45"/>
      <c r="Y51" s="89"/>
      <c r="Z51" s="45"/>
    </row>
    <row r="52" spans="1:26" ht="12.75">
      <c r="A52" s="27" t="s">
        <v>53</v>
      </c>
      <c r="B52" s="45">
        <v>11.7</v>
      </c>
      <c r="C52" s="45">
        <v>6.4</v>
      </c>
      <c r="D52" s="45">
        <v>5.1</v>
      </c>
      <c r="E52" s="45">
        <v>4.09</v>
      </c>
      <c r="F52" s="45">
        <v>6.01</v>
      </c>
      <c r="G52" s="45">
        <v>13.5</v>
      </c>
      <c r="H52" s="45">
        <v>2.7</v>
      </c>
      <c r="I52" s="45">
        <v>4.3</v>
      </c>
      <c r="J52" s="45">
        <v>3.41</v>
      </c>
      <c r="K52" s="45">
        <v>2.59</v>
      </c>
      <c r="L52" s="45">
        <v>9.4</v>
      </c>
      <c r="M52" s="45">
        <v>0.21</v>
      </c>
      <c r="N52" s="45">
        <v>1.9</v>
      </c>
      <c r="O52" s="45">
        <v>0.68</v>
      </c>
      <c r="P52" s="45">
        <v>0.72</v>
      </c>
      <c r="Q52" s="45">
        <v>16.7</v>
      </c>
      <c r="R52" s="45">
        <v>2.16</v>
      </c>
      <c r="S52" s="45">
        <v>3.9</v>
      </c>
      <c r="T52" s="45">
        <v>2.61</v>
      </c>
      <c r="U52" s="45">
        <v>2.53</v>
      </c>
      <c r="V52" s="45" t="s">
        <v>71</v>
      </c>
      <c r="W52" s="45" t="s">
        <v>71</v>
      </c>
      <c r="X52" s="45">
        <v>0</v>
      </c>
      <c r="Y52" s="89">
        <v>0.2454</v>
      </c>
      <c r="Z52" s="45">
        <v>0.06</v>
      </c>
    </row>
    <row r="53" spans="1:26" ht="12.75">
      <c r="A53" s="33" t="s">
        <v>54</v>
      </c>
      <c r="B53" s="45">
        <v>12.7</v>
      </c>
      <c r="C53" s="45">
        <v>14.2</v>
      </c>
      <c r="D53" s="45">
        <v>13.4</v>
      </c>
      <c r="E53" s="45">
        <v>14.74</v>
      </c>
      <c r="F53" s="45"/>
      <c r="G53" s="45">
        <v>8.6</v>
      </c>
      <c r="H53" s="45">
        <v>12.1</v>
      </c>
      <c r="I53" s="45">
        <v>9.3</v>
      </c>
      <c r="J53" s="45">
        <v>9.79</v>
      </c>
      <c r="K53" s="45"/>
      <c r="L53" s="45">
        <v>1.7</v>
      </c>
      <c r="M53" s="45">
        <v>2.2</v>
      </c>
      <c r="N53" s="45">
        <v>1.9</v>
      </c>
      <c r="O53" s="45">
        <v>2.75</v>
      </c>
      <c r="P53" s="45"/>
      <c r="Q53" s="45">
        <v>2.2</v>
      </c>
      <c r="R53" s="45">
        <v>2.4</v>
      </c>
      <c r="S53" s="45">
        <v>2</v>
      </c>
      <c r="T53" s="45">
        <v>2.11</v>
      </c>
      <c r="U53" s="45"/>
      <c r="V53" s="45" t="s">
        <v>71</v>
      </c>
      <c r="W53" s="45">
        <v>0</v>
      </c>
      <c r="X53" s="45">
        <v>0</v>
      </c>
      <c r="Y53" s="89"/>
      <c r="Z53" s="45"/>
    </row>
    <row r="54" spans="1:26" ht="12.75">
      <c r="A54" s="27" t="s">
        <v>59</v>
      </c>
      <c r="B54" s="48">
        <f>SUM(B4:B53)/38</f>
        <v>11.509999999999998</v>
      </c>
      <c r="C54" s="48">
        <f>SUM(C4:C53)/27</f>
        <v>12.422962962962963</v>
      </c>
      <c r="D54" s="48">
        <f>SUM(D4:D53)/40</f>
        <v>11.195249999999998</v>
      </c>
      <c r="E54" s="48">
        <f>(SUM(E4:E53))/25</f>
        <v>12.271199999999997</v>
      </c>
      <c r="F54" s="48"/>
      <c r="G54" s="48">
        <f>SUM(G4:G53)/34</f>
        <v>6.962647058823528</v>
      </c>
      <c r="H54" s="48">
        <f>SUM(H4:H53)/27</f>
        <v>8.313333333333333</v>
      </c>
      <c r="I54" s="48">
        <f>SUM(I4:I53)/40</f>
        <v>6.660999999999999</v>
      </c>
      <c r="J54" s="48">
        <f>(SUM(J4:J53))/24</f>
        <v>8.163749999999999</v>
      </c>
      <c r="K54" s="48"/>
      <c r="L54" s="48">
        <f>SUM(L4:L53)/35</f>
        <v>2.057142857142857</v>
      </c>
      <c r="M54" s="48">
        <f>SUM(M4:M53)/26</f>
        <v>2.197307692307693</v>
      </c>
      <c r="N54" s="48">
        <f>SUM(N4:N53)/40</f>
        <v>1.6777500000000003</v>
      </c>
      <c r="O54" s="48">
        <f>(SUM(O4:O53))/24</f>
        <v>2.1762500000000005</v>
      </c>
      <c r="P54" s="48"/>
      <c r="Q54" s="48">
        <f>SUM(Q4:Q53)/36</f>
        <v>3.470833333333333</v>
      </c>
      <c r="R54" s="48">
        <f>SUM(R4:R53)/27</f>
        <v>2.688148148148148</v>
      </c>
      <c r="S54" s="48">
        <f>SUM(S4:S53)/39</f>
        <v>2.812564102564103</v>
      </c>
      <c r="T54" s="48">
        <f>(SUM(T4:T53))/25</f>
        <v>2.786800000000001</v>
      </c>
      <c r="U54" s="48"/>
      <c r="V54" s="48">
        <f>SUM(V4:V53)/30</f>
        <v>0.2819999999999999</v>
      </c>
      <c r="W54" s="48">
        <f>SUM(W4:W53)/25</f>
        <v>0.19889600000000002</v>
      </c>
      <c r="X54" s="48">
        <f>SUM(X4:X53)/38</f>
        <v>0.424078947368421</v>
      </c>
      <c r="Y54" s="91"/>
      <c r="Z54" s="45"/>
    </row>
  </sheetData>
  <sheetProtection/>
  <mergeCells count="5">
    <mergeCell ref="Q2:U2"/>
    <mergeCell ref="L2:P2"/>
    <mergeCell ref="B2:F2"/>
    <mergeCell ref="G2:K2"/>
    <mergeCell ref="V2:Z2"/>
  </mergeCells>
  <printOptions/>
  <pageMargins left="0.75" right="0.75" top="1" bottom="1" header="0.5" footer="0.5"/>
  <pageSetup horizontalDpi="355" verticalDpi="355" orientation="landscape" r:id="rId1"/>
  <headerFooter alignWithMargins="0">
    <oddHeader>&amp;LMetric 4: Turnover and Retention&amp;CClassified Employees&amp;RDepartments and Agencies</oddHeader>
  </headerFooter>
  <rowBreaks count="1" manualBreakCount="1">
    <brk id="2" max="255" man="1"/>
  </rowBreaks>
  <colBreaks count="4" manualBreakCount="4">
    <brk id="6" max="65535" man="1"/>
    <brk id="11" max="65535" man="1"/>
    <brk id="16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lscott</dc:creator>
  <cp:keywords/>
  <dc:description/>
  <cp:lastModifiedBy>lscott</cp:lastModifiedBy>
  <cp:lastPrinted>2010-03-03T15:39:42Z</cp:lastPrinted>
  <dcterms:created xsi:type="dcterms:W3CDTF">2007-01-02T15:47:22Z</dcterms:created>
  <dcterms:modified xsi:type="dcterms:W3CDTF">2010-03-05T15:34:59Z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HR Metrics Combined Survey 3_HR Metrics</vt:lpwstr>
  </property>
  <property fmtid="{D5CDD505-2E9C-101B-9397-08002B2CF9AE}" pid="3" name="Owner">
    <vt:lpwstr/>
  </property>
  <property fmtid="{D5CDD505-2E9C-101B-9397-08002B2CF9AE}" pid="4" name="Status">
    <vt:lpwstr/>
  </property>
</Properties>
</file>